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ocuments/Current Work Files/Fleet/2018/"/>
    </mc:Choice>
  </mc:AlternateContent>
  <xr:revisionPtr revIDLastSave="0" documentId="13_ncr:1_{83066FB6-255F-D14C-A37D-90B4149A8CF4}" xr6:coauthVersionLast="40" xr6:coauthVersionMax="40" xr10:uidLastSave="{00000000-0000-0000-0000-000000000000}"/>
  <bookViews>
    <workbookView xWindow="160" yWindow="460" windowWidth="27240" windowHeight="17540" tabRatio="907" activeTab="6" xr2:uid="{00000000-000D-0000-FFFF-FFFF00000000}"/>
  </bookViews>
  <sheets>
    <sheet name="TypexAge" sheetId="2" r:id="rId1"/>
    <sheet name="TypxEng" sheetId="12" r:id="rId2"/>
    <sheet name="HullxAge" sheetId="5" r:id="rId3"/>
    <sheet name="HullxLength" sheetId="7" r:id="rId4"/>
    <sheet name="FuelxLength" sheetId="3" r:id="rId5"/>
    <sheet name="PropxLength" sheetId="8" r:id="rId6"/>
    <sheet name="EngxProp" sheetId="29" r:id="rId7"/>
    <sheet name="CountyxLength" sheetId="6" r:id="rId8"/>
    <sheet name="CountyxHull" sheetId="4" r:id="rId9"/>
    <sheet name="CountxExpire" sheetId="15" r:id="rId10"/>
    <sheet name="CountyxTyp" sheetId="17" r:id="rId11"/>
    <sheet name="CountxOwner State" sheetId="9" r:id="rId12"/>
    <sheet name="MoorCountyxResCounty (All)" sheetId="11" r:id="rId13"/>
    <sheet name="Moor CountyxRes County (≥26')" sheetId="18" r:id="rId14"/>
    <sheet name="MoorCountyxResCounty (&lt;26')" sheetId="14" r:id="rId15"/>
    <sheet name="Ranking by Vessels &lt;26' Sent" sheetId="23" r:id="rId16"/>
    <sheet name="E. Wash Rankings Chart" sheetId="28" r:id="rId17"/>
    <sheet name="W. Wash Rankings Chart" sheetId="26" r:id="rId18"/>
    <sheet name="Ranking by Vessels ≥26' Sent" sheetId="19" r:id="rId19"/>
    <sheet name="Ranking by Vessels &lt;26' Rec'd." sheetId="20" r:id="rId20"/>
    <sheet name="Ranking by Vessels ≥26' Rec'd." sheetId="21" r:id="rId21"/>
    <sheet name="FleetvsNew" sheetId="13" r:id="rId22"/>
    <sheet name="Vessels ≥26' Sent &amp; Rec'd" sheetId="25" r:id="rId2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7" i="29" l="1"/>
  <c r="N7" i="29"/>
  <c r="L7" i="29"/>
  <c r="J7" i="29"/>
  <c r="H7" i="29"/>
  <c r="D7" i="29"/>
  <c r="F7" i="29"/>
  <c r="D3" i="29"/>
  <c r="F3" i="29"/>
  <c r="H3" i="29"/>
  <c r="J3" i="29"/>
  <c r="L3" i="29"/>
  <c r="N3" i="29"/>
  <c r="P3" i="29"/>
  <c r="C4" i="29"/>
  <c r="E4" i="29"/>
  <c r="G4" i="29"/>
  <c r="I4" i="29"/>
  <c r="K4" i="29"/>
  <c r="M4" i="29"/>
  <c r="O4" i="29"/>
  <c r="D5" i="29"/>
  <c r="F5" i="29"/>
  <c r="H5" i="29"/>
  <c r="J5" i="29"/>
  <c r="L5" i="29"/>
  <c r="N5" i="29"/>
  <c r="P5" i="29"/>
  <c r="C6" i="29"/>
  <c r="E6" i="29"/>
  <c r="G6" i="29"/>
  <c r="I6" i="29"/>
  <c r="K6" i="29"/>
  <c r="M6" i="29"/>
  <c r="O6" i="29"/>
  <c r="C8" i="29"/>
  <c r="E8" i="29"/>
  <c r="G8" i="29"/>
  <c r="I8" i="29"/>
  <c r="K8" i="29"/>
  <c r="M8" i="29"/>
  <c r="O8" i="29"/>
  <c r="D9" i="29"/>
  <c r="F9" i="29"/>
  <c r="H9" i="29"/>
  <c r="J9" i="29"/>
  <c r="L9" i="29"/>
  <c r="N9" i="29"/>
  <c r="P9" i="29"/>
  <c r="C10" i="29"/>
  <c r="E10" i="29"/>
  <c r="G10" i="29"/>
  <c r="I10" i="29"/>
  <c r="K10" i="29"/>
  <c r="M10" i="29"/>
  <c r="O10" i="29"/>
  <c r="D11" i="29"/>
  <c r="F11" i="29"/>
  <c r="H11" i="29"/>
  <c r="J11" i="29"/>
  <c r="L11" i="29"/>
  <c r="N11" i="29"/>
  <c r="P11" i="29"/>
  <c r="C12" i="29"/>
  <c r="E12" i="29"/>
  <c r="G12" i="29"/>
  <c r="I12" i="29"/>
  <c r="K12" i="29"/>
  <c r="M12" i="29"/>
  <c r="O12" i="29"/>
  <c r="D13" i="29"/>
  <c r="F13" i="29"/>
  <c r="H13" i="29"/>
  <c r="J13" i="29"/>
  <c r="L13" i="29"/>
  <c r="N13" i="29"/>
  <c r="P13" i="29"/>
  <c r="C14" i="29"/>
  <c r="E14" i="29"/>
  <c r="G14" i="29"/>
  <c r="I14" i="29"/>
  <c r="K14" i="29"/>
  <c r="M14" i="29"/>
  <c r="O14" i="29"/>
  <c r="B45" i="21" l="1"/>
  <c r="C45" i="21" s="1"/>
  <c r="B22" i="21"/>
  <c r="C20" i="21" s="1"/>
  <c r="C45" i="19"/>
  <c r="D40" i="19" s="1"/>
  <c r="C22" i="19"/>
  <c r="D15" i="19" s="1"/>
  <c r="AR42" i="14"/>
  <c r="AP44" i="14"/>
  <c r="AP45" i="14"/>
  <c r="U45" i="14"/>
  <c r="AQ45" i="14" s="1"/>
  <c r="AS45" i="14" s="1"/>
  <c r="U44" i="14"/>
  <c r="AQ44" i="14" s="1"/>
  <c r="AS44" i="14" s="1"/>
  <c r="V21" i="14"/>
  <c r="V43" i="14" s="1"/>
  <c r="V46" i="14" s="1"/>
  <c r="V48" i="14" s="1"/>
  <c r="V49" i="14" s="1"/>
  <c r="W21" i="14"/>
  <c r="X21" i="14"/>
  <c r="Y21" i="14"/>
  <c r="Z21" i="14"/>
  <c r="AA21" i="14"/>
  <c r="AB21" i="14"/>
  <c r="AC21" i="14"/>
  <c r="AD21" i="14"/>
  <c r="AD43" i="14" s="1"/>
  <c r="AD46" i="14" s="1"/>
  <c r="AD48" i="14" s="1"/>
  <c r="AD49" i="14" s="1"/>
  <c r="AE21" i="14"/>
  <c r="AF21" i="14"/>
  <c r="AG21" i="14"/>
  <c r="AH21" i="14"/>
  <c r="AI21" i="14"/>
  <c r="AJ21" i="14"/>
  <c r="AJ43" i="14" s="1"/>
  <c r="AJ46" i="14" s="1"/>
  <c r="AJ48" i="14" s="1"/>
  <c r="AJ49" i="14" s="1"/>
  <c r="AK21" i="14"/>
  <c r="AL21" i="14"/>
  <c r="AL43" i="14" s="1"/>
  <c r="AL46" i="14" s="1"/>
  <c r="AL48" i="14" s="1"/>
  <c r="AL49" i="14" s="1"/>
  <c r="AM21" i="14"/>
  <c r="AN21" i="14"/>
  <c r="AO21" i="14"/>
  <c r="AP22" i="14"/>
  <c r="AP23" i="14"/>
  <c r="AP24" i="14"/>
  <c r="AP25" i="14"/>
  <c r="AP26" i="14"/>
  <c r="AQ26" i="14" s="1"/>
  <c r="AS26" i="14" s="1"/>
  <c r="AT26" i="14" s="1"/>
  <c r="AU26" i="14" s="1"/>
  <c r="AP27" i="14"/>
  <c r="AP28" i="14"/>
  <c r="AP29" i="14"/>
  <c r="AP30" i="14"/>
  <c r="AP31" i="14"/>
  <c r="AP32" i="14"/>
  <c r="AP33" i="14"/>
  <c r="AP34" i="14"/>
  <c r="AQ34" i="14" s="1"/>
  <c r="AS34" i="14" s="1"/>
  <c r="AT34" i="14" s="1"/>
  <c r="AU34" i="14" s="1"/>
  <c r="AP35" i="14"/>
  <c r="AP36" i="14"/>
  <c r="AP37" i="14"/>
  <c r="AP38" i="14"/>
  <c r="AP39" i="14"/>
  <c r="AP40" i="14"/>
  <c r="AP41" i="14"/>
  <c r="AO42" i="14"/>
  <c r="AO43" i="14" s="1"/>
  <c r="AO46" i="14" s="1"/>
  <c r="AO48" i="14" s="1"/>
  <c r="AO49" i="14" s="1"/>
  <c r="AN42" i="14"/>
  <c r="AN43" i="14"/>
  <c r="AN46" i="14" s="1"/>
  <c r="AN48" i="14" s="1"/>
  <c r="AN49" i="14" s="1"/>
  <c r="AM42" i="14"/>
  <c r="AM43" i="14" s="1"/>
  <c r="AM46" i="14" s="1"/>
  <c r="AM48" i="14" s="1"/>
  <c r="AM49" i="14" s="1"/>
  <c r="AL42" i="14"/>
  <c r="AK42" i="14"/>
  <c r="AK43" i="14" s="1"/>
  <c r="AK46" i="14" s="1"/>
  <c r="AK48" i="14" s="1"/>
  <c r="AK49" i="14"/>
  <c r="AJ42" i="14"/>
  <c r="AI42" i="14"/>
  <c r="AI43" i="14" s="1"/>
  <c r="AI46" i="14" s="1"/>
  <c r="AI48" i="14" s="1"/>
  <c r="AI49" i="14" s="1"/>
  <c r="AH42" i="14"/>
  <c r="AH43" i="14"/>
  <c r="AH46" i="14" s="1"/>
  <c r="AH48" i="14" s="1"/>
  <c r="AH49" i="14" s="1"/>
  <c r="AG42" i="14"/>
  <c r="AG43" i="14" s="1"/>
  <c r="AG46" i="14" s="1"/>
  <c r="AG48" i="14" s="1"/>
  <c r="AG49" i="14" s="1"/>
  <c r="AF42" i="14"/>
  <c r="AF43" i="14"/>
  <c r="AF46" i="14" s="1"/>
  <c r="AF48" i="14" s="1"/>
  <c r="AF49" i="14" s="1"/>
  <c r="AE42" i="14"/>
  <c r="AE43" i="14" s="1"/>
  <c r="AE46" i="14" s="1"/>
  <c r="AE48" i="14" s="1"/>
  <c r="AE49" i="14" s="1"/>
  <c r="AD42" i="14"/>
  <c r="AC42" i="14"/>
  <c r="AC43" i="14" s="1"/>
  <c r="AC46" i="14" s="1"/>
  <c r="AC48" i="14" s="1"/>
  <c r="AC49" i="14" s="1"/>
  <c r="AB42" i="14"/>
  <c r="AA42" i="14"/>
  <c r="AA43" i="14" s="1"/>
  <c r="AA46" i="14" s="1"/>
  <c r="AA48" i="14" s="1"/>
  <c r="AA49" i="14" s="1"/>
  <c r="Z42" i="14"/>
  <c r="Z43" i="14"/>
  <c r="Z46" i="14" s="1"/>
  <c r="Z48" i="14" s="1"/>
  <c r="Z49" i="14" s="1"/>
  <c r="Y42" i="14"/>
  <c r="Y43" i="14" s="1"/>
  <c r="Y46" i="14" s="1"/>
  <c r="Y48" i="14" s="1"/>
  <c r="Y49" i="14" s="1"/>
  <c r="X42" i="14"/>
  <c r="X43" i="14" s="1"/>
  <c r="X46" i="14" s="1"/>
  <c r="X48" i="14" s="1"/>
  <c r="X49" i="14" s="1"/>
  <c r="W42" i="14"/>
  <c r="W43" i="14" s="1"/>
  <c r="W46" i="14" s="1"/>
  <c r="W48" i="14" s="1"/>
  <c r="W49" i="14" s="1"/>
  <c r="V42" i="14"/>
  <c r="U2" i="14"/>
  <c r="U3" i="14"/>
  <c r="U4" i="14"/>
  <c r="U5" i="14"/>
  <c r="U6" i="14"/>
  <c r="U7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2" i="14"/>
  <c r="U23" i="14"/>
  <c r="U24" i="14"/>
  <c r="U25" i="14"/>
  <c r="U26" i="14"/>
  <c r="U27" i="14"/>
  <c r="AQ27" i="14" s="1"/>
  <c r="AS27" i="14" s="1"/>
  <c r="AT27" i="14" s="1"/>
  <c r="AU27" i="14" s="1"/>
  <c r="U28" i="14"/>
  <c r="AQ28" i="14" s="1"/>
  <c r="AS28" i="14" s="1"/>
  <c r="AT28" i="14" s="1"/>
  <c r="U29" i="14"/>
  <c r="U30" i="14"/>
  <c r="AQ30" i="14" s="1"/>
  <c r="U31" i="14"/>
  <c r="U32" i="14"/>
  <c r="U33" i="14"/>
  <c r="U34" i="14"/>
  <c r="U35" i="14"/>
  <c r="AQ35" i="14" s="1"/>
  <c r="AS35" i="14" s="1"/>
  <c r="AT35" i="14" s="1"/>
  <c r="AU35" i="14" s="1"/>
  <c r="U36" i="14"/>
  <c r="AQ36" i="14" s="1"/>
  <c r="AS36" i="14" s="1"/>
  <c r="AT36" i="14" s="1"/>
  <c r="AU36" i="14" s="1"/>
  <c r="U37" i="14"/>
  <c r="U38" i="14"/>
  <c r="AQ38" i="14" s="1"/>
  <c r="U39" i="14"/>
  <c r="U40" i="14"/>
  <c r="U41" i="14"/>
  <c r="T21" i="14"/>
  <c r="T42" i="14"/>
  <c r="S21" i="14"/>
  <c r="S42" i="14"/>
  <c r="R21" i="14"/>
  <c r="R42" i="14"/>
  <c r="R43" i="14" s="1"/>
  <c r="R46" i="14" s="1"/>
  <c r="R48" i="14" s="1"/>
  <c r="R49" i="14" s="1"/>
  <c r="Q21" i="14"/>
  <c r="Q42" i="14"/>
  <c r="Q43" i="14" s="1"/>
  <c r="Q46" i="14" s="1"/>
  <c r="Q48" i="14" s="1"/>
  <c r="Q49" i="14" s="1"/>
  <c r="P21" i="14"/>
  <c r="P42" i="14"/>
  <c r="O21" i="14"/>
  <c r="O42" i="14"/>
  <c r="N21" i="14"/>
  <c r="N42" i="14"/>
  <c r="N43" i="14" s="1"/>
  <c r="N46" i="14"/>
  <c r="N48" i="14" s="1"/>
  <c r="N49" i="14" s="1"/>
  <c r="M21" i="14"/>
  <c r="M42" i="14"/>
  <c r="M43" i="14" s="1"/>
  <c r="M46" i="14" s="1"/>
  <c r="M48" i="14" s="1"/>
  <c r="M49" i="14" s="1"/>
  <c r="L21" i="14"/>
  <c r="L42" i="14"/>
  <c r="K21" i="14"/>
  <c r="K42" i="14"/>
  <c r="J21" i="14"/>
  <c r="J42" i="14"/>
  <c r="I21" i="14"/>
  <c r="I43" i="14" s="1"/>
  <c r="I46" i="14" s="1"/>
  <c r="I48" i="14" s="1"/>
  <c r="I49" i="14" s="1"/>
  <c r="I42" i="14"/>
  <c r="H21" i="14"/>
  <c r="H42" i="14"/>
  <c r="G21" i="14"/>
  <c r="G42" i="14"/>
  <c r="F21" i="14"/>
  <c r="F42" i="14"/>
  <c r="E21" i="14"/>
  <c r="E42" i="14"/>
  <c r="E43" i="14"/>
  <c r="E46" i="14" s="1"/>
  <c r="E48" i="14" s="1"/>
  <c r="E49" i="14" s="1"/>
  <c r="D21" i="14"/>
  <c r="D42" i="14"/>
  <c r="D43" i="14" s="1"/>
  <c r="D46" i="14" s="1"/>
  <c r="D48" i="14" s="1"/>
  <c r="D49" i="14" s="1"/>
  <c r="C21" i="14"/>
  <c r="C42" i="14"/>
  <c r="B21" i="14"/>
  <c r="B42" i="14"/>
  <c r="B43" i="14" s="1"/>
  <c r="B46" i="14" s="1"/>
  <c r="B48" i="14" s="1"/>
  <c r="B49" i="14" s="1"/>
  <c r="AP2" i="14"/>
  <c r="AP3" i="14"/>
  <c r="AQ3" i="14"/>
  <c r="AS3" i="14" s="1"/>
  <c r="AT3" i="14" s="1"/>
  <c r="AU3" i="14" s="1"/>
  <c r="AP4" i="14"/>
  <c r="AQ4" i="14" s="1"/>
  <c r="AS4" i="14" s="1"/>
  <c r="AT4" i="14" s="1"/>
  <c r="AU4" i="14" s="1"/>
  <c r="AP5" i="14"/>
  <c r="AQ5" i="14" s="1"/>
  <c r="AS5" i="14" s="1"/>
  <c r="AP6" i="14"/>
  <c r="AP7" i="14"/>
  <c r="AQ7" i="14"/>
  <c r="AS7" i="14" s="1"/>
  <c r="AP8" i="14"/>
  <c r="AQ8" i="14"/>
  <c r="AS8" i="14" s="1"/>
  <c r="AT8" i="14" s="1"/>
  <c r="AU8" i="14" s="1"/>
  <c r="AP9" i="14"/>
  <c r="AQ9" i="14" s="1"/>
  <c r="AS9" i="14" s="1"/>
  <c r="AT9" i="14" s="1"/>
  <c r="AU9" i="14" s="1"/>
  <c r="AP10" i="14"/>
  <c r="AP11" i="14"/>
  <c r="AQ11" i="14"/>
  <c r="AS11" i="14" s="1"/>
  <c r="AT11" i="14" s="1"/>
  <c r="AU11" i="14" s="1"/>
  <c r="AP12" i="14"/>
  <c r="AQ12" i="14"/>
  <c r="AP13" i="14"/>
  <c r="AQ13" i="14" s="1"/>
  <c r="AS13" i="14" s="1"/>
  <c r="AT13" i="14" s="1"/>
  <c r="AU13" i="14" s="1"/>
  <c r="AP14" i="14"/>
  <c r="AP15" i="14"/>
  <c r="AQ15" i="14" s="1"/>
  <c r="AS15" i="14" s="1"/>
  <c r="AT15" i="14" s="1"/>
  <c r="AU15" i="14" s="1"/>
  <c r="AP16" i="14"/>
  <c r="AQ16" i="14"/>
  <c r="AS16" i="14" s="1"/>
  <c r="AT16" i="14" s="1"/>
  <c r="AU16" i="14" s="1"/>
  <c r="AP17" i="14"/>
  <c r="AQ17" i="14" s="1"/>
  <c r="AS17" i="14" s="1"/>
  <c r="AT17" i="14" s="1"/>
  <c r="AU17" i="14" s="1"/>
  <c r="AP18" i="14"/>
  <c r="AP19" i="14"/>
  <c r="AQ19" i="14"/>
  <c r="AS19" i="14" s="1"/>
  <c r="AT19" i="14" s="1"/>
  <c r="AU19" i="14" s="1"/>
  <c r="AP20" i="14"/>
  <c r="AQ20" i="14" s="1"/>
  <c r="AS20" i="14" s="1"/>
  <c r="AT20" i="14" s="1"/>
  <c r="AU20" i="14" s="1"/>
  <c r="AR21" i="14"/>
  <c r="AR43" i="14" s="1"/>
  <c r="AQ24" i="14"/>
  <c r="AS24" i="14" s="1"/>
  <c r="AT24" i="14" s="1"/>
  <c r="AU24" i="14" s="1"/>
  <c r="AQ25" i="14"/>
  <c r="AS25" i="14" s="1"/>
  <c r="AT25" i="14" s="1"/>
  <c r="AU25" i="14" s="1"/>
  <c r="AQ32" i="14"/>
  <c r="AS32" i="14" s="1"/>
  <c r="AT32" i="14" s="1"/>
  <c r="AU32" i="14" s="1"/>
  <c r="AQ33" i="14"/>
  <c r="AS33" i="14" s="1"/>
  <c r="AT33" i="14" s="1"/>
  <c r="AU33" i="14" s="1"/>
  <c r="AQ40" i="14"/>
  <c r="AS40" i="14" s="1"/>
  <c r="AT40" i="14" s="1"/>
  <c r="AU40" i="14" s="1"/>
  <c r="AQ41" i="14"/>
  <c r="AS41" i="14" s="1"/>
  <c r="AT41" i="14"/>
  <c r="AU41" i="14" s="1"/>
  <c r="AS38" i="14"/>
  <c r="AT38" i="14" s="1"/>
  <c r="AU38" i="14" s="1"/>
  <c r="AS30" i="14"/>
  <c r="AT30" i="14" s="1"/>
  <c r="AU30" i="14"/>
  <c r="AU28" i="14"/>
  <c r="AS12" i="14"/>
  <c r="AT12" i="14" s="1"/>
  <c r="AU12" i="14" s="1"/>
  <c r="AT7" i="14"/>
  <c r="AU7" i="14" s="1"/>
  <c r="AT5" i="14"/>
  <c r="AU5" i="14" s="1"/>
  <c r="I48" i="18"/>
  <c r="I49" i="18" s="1"/>
  <c r="U2" i="18"/>
  <c r="AP2" i="18"/>
  <c r="U3" i="18"/>
  <c r="U21" i="18" s="1"/>
  <c r="AP3" i="18"/>
  <c r="U4" i="18"/>
  <c r="AP4" i="18"/>
  <c r="AQ4" i="18" s="1"/>
  <c r="AS4" i="18" s="1"/>
  <c r="AT4" i="18" s="1"/>
  <c r="AU4" i="18" s="1"/>
  <c r="U5" i="18"/>
  <c r="AQ5" i="18" s="1"/>
  <c r="AS5" i="18" s="1"/>
  <c r="AT5" i="18" s="1"/>
  <c r="AU5" i="18" s="1"/>
  <c r="AP5" i="18"/>
  <c r="U6" i="18"/>
  <c r="AP6" i="18"/>
  <c r="U7" i="18"/>
  <c r="AP7" i="18"/>
  <c r="AQ7" i="18" s="1"/>
  <c r="AS7" i="18" s="1"/>
  <c r="AT7" i="18" s="1"/>
  <c r="AU7" i="18" s="1"/>
  <c r="U8" i="18"/>
  <c r="AQ8" i="18" s="1"/>
  <c r="AS8" i="18" s="1"/>
  <c r="AT8" i="18" s="1"/>
  <c r="AU8" i="18" s="1"/>
  <c r="AP8" i="18"/>
  <c r="U9" i="18"/>
  <c r="AQ9" i="18" s="1"/>
  <c r="AS9" i="18" s="1"/>
  <c r="AT9" i="18" s="1"/>
  <c r="AU9" i="18" s="1"/>
  <c r="AP9" i="18"/>
  <c r="U10" i="18"/>
  <c r="AP10" i="18"/>
  <c r="U11" i="18"/>
  <c r="AQ11" i="18" s="1"/>
  <c r="AS11" i="18" s="1"/>
  <c r="AT11" i="18" s="1"/>
  <c r="AU11" i="18" s="1"/>
  <c r="AP11" i="18"/>
  <c r="U12" i="18"/>
  <c r="AP12" i="18"/>
  <c r="AQ12" i="18" s="1"/>
  <c r="AS12" i="18" s="1"/>
  <c r="AT12" i="18" s="1"/>
  <c r="AU12" i="18" s="1"/>
  <c r="U13" i="18"/>
  <c r="AQ13" i="18" s="1"/>
  <c r="AS13" i="18" s="1"/>
  <c r="AT13" i="18" s="1"/>
  <c r="AU13" i="18" s="1"/>
  <c r="AP13" i="18"/>
  <c r="U14" i="18"/>
  <c r="AP14" i="18"/>
  <c r="U15" i="18"/>
  <c r="AQ15" i="18" s="1"/>
  <c r="AS15" i="18" s="1"/>
  <c r="AT15" i="18" s="1"/>
  <c r="AU15" i="18" s="1"/>
  <c r="AP15" i="18"/>
  <c r="U16" i="18"/>
  <c r="AP16" i="18"/>
  <c r="AQ16" i="18"/>
  <c r="AS16" i="18" s="1"/>
  <c r="AT16" i="18" s="1"/>
  <c r="AU16" i="18" s="1"/>
  <c r="U17" i="18"/>
  <c r="AP17" i="18"/>
  <c r="U18" i="18"/>
  <c r="AP18" i="18"/>
  <c r="U19" i="18"/>
  <c r="AP19" i="18"/>
  <c r="U20" i="18"/>
  <c r="AP20" i="18"/>
  <c r="AQ20" i="18"/>
  <c r="AS20" i="18" s="1"/>
  <c r="AT20" i="18" s="1"/>
  <c r="AU20" i="18" s="1"/>
  <c r="B21" i="18"/>
  <c r="C21" i="18"/>
  <c r="D21" i="18"/>
  <c r="E21" i="18"/>
  <c r="F21" i="18"/>
  <c r="G21" i="18"/>
  <c r="H21" i="18"/>
  <c r="H43" i="18" s="1"/>
  <c r="H46" i="18" s="1"/>
  <c r="H48" i="18" s="1"/>
  <c r="H49" i="18" s="1"/>
  <c r="I21" i="18"/>
  <c r="J21" i="18"/>
  <c r="K21" i="18"/>
  <c r="L21" i="18"/>
  <c r="M21" i="18"/>
  <c r="N21" i="18"/>
  <c r="O21" i="18"/>
  <c r="P21" i="18"/>
  <c r="P43" i="18" s="1"/>
  <c r="P46" i="18" s="1"/>
  <c r="P48" i="18" s="1"/>
  <c r="P49" i="18" s="1"/>
  <c r="Q21" i="18"/>
  <c r="R21" i="18"/>
  <c r="S21" i="18"/>
  <c r="T21" i="18"/>
  <c r="V21" i="18"/>
  <c r="W21" i="18"/>
  <c r="X21" i="18"/>
  <c r="X43" i="18" s="1"/>
  <c r="X46" i="18" s="1"/>
  <c r="X48" i="18" s="1"/>
  <c r="X49" i="18" s="1"/>
  <c r="Y21" i="18"/>
  <c r="Z21" i="18"/>
  <c r="AA21" i="18"/>
  <c r="AB21" i="18"/>
  <c r="AC21" i="18"/>
  <c r="AD21" i="18"/>
  <c r="AE21" i="18"/>
  <c r="AF21" i="18"/>
  <c r="AF43" i="18" s="1"/>
  <c r="AF46" i="18" s="1"/>
  <c r="AF48" i="18" s="1"/>
  <c r="AF49" i="18" s="1"/>
  <c r="AG21" i="18"/>
  <c r="AH21" i="18"/>
  <c r="AI21" i="18"/>
  <c r="AJ21" i="18"/>
  <c r="AK21" i="18"/>
  <c r="AL21" i="18"/>
  <c r="AM21" i="18"/>
  <c r="AN21" i="18"/>
  <c r="AN43" i="18" s="1"/>
  <c r="AN46" i="18" s="1"/>
  <c r="AN48" i="18" s="1"/>
  <c r="AN49" i="18" s="1"/>
  <c r="AO21" i="18"/>
  <c r="AR21" i="18"/>
  <c r="U22" i="18"/>
  <c r="AP22" i="18"/>
  <c r="U23" i="18"/>
  <c r="AQ23" i="18" s="1"/>
  <c r="AS23" i="18" s="1"/>
  <c r="AT23" i="18" s="1"/>
  <c r="AU23" i="18" s="1"/>
  <c r="AP23" i="18"/>
  <c r="U24" i="18"/>
  <c r="AQ24" i="18" s="1"/>
  <c r="AS24" i="18" s="1"/>
  <c r="AT24" i="18" s="1"/>
  <c r="AU24" i="18" s="1"/>
  <c r="AP24" i="18"/>
  <c r="U25" i="18"/>
  <c r="AP25" i="18"/>
  <c r="AQ25" i="18" s="1"/>
  <c r="AS25" i="18" s="1"/>
  <c r="AT25" i="18" s="1"/>
  <c r="AU25" i="18" s="1"/>
  <c r="U26" i="18"/>
  <c r="AP26" i="18"/>
  <c r="U27" i="18"/>
  <c r="AP27" i="18"/>
  <c r="U28" i="18"/>
  <c r="AP28" i="18"/>
  <c r="AQ28" i="18" s="1"/>
  <c r="AS28" i="18" s="1"/>
  <c r="AT28" i="18" s="1"/>
  <c r="AU28" i="18" s="1"/>
  <c r="U29" i="18"/>
  <c r="AP29" i="18"/>
  <c r="U30" i="18"/>
  <c r="AP30" i="18"/>
  <c r="U31" i="18"/>
  <c r="AQ31" i="18" s="1"/>
  <c r="AP31" i="18"/>
  <c r="AS31" i="18"/>
  <c r="AT31" i="18" s="1"/>
  <c r="AU31" i="18" s="1"/>
  <c r="U32" i="18"/>
  <c r="AQ32" i="18" s="1"/>
  <c r="AS32" i="18" s="1"/>
  <c r="AT32" i="18" s="1"/>
  <c r="AU32" i="18" s="1"/>
  <c r="AP32" i="18"/>
  <c r="U33" i="18"/>
  <c r="AP33" i="18"/>
  <c r="U34" i="18"/>
  <c r="AP34" i="18"/>
  <c r="AQ34" i="18"/>
  <c r="AS34" i="18" s="1"/>
  <c r="AT34" i="18" s="1"/>
  <c r="AU34" i="18" s="1"/>
  <c r="U35" i="18"/>
  <c r="AP35" i="18"/>
  <c r="U36" i="18"/>
  <c r="AQ36" i="18" s="1"/>
  <c r="AS36" i="18" s="1"/>
  <c r="AT36" i="18" s="1"/>
  <c r="AU36" i="18" s="1"/>
  <c r="AP36" i="18"/>
  <c r="U37" i="18"/>
  <c r="AP37" i="18"/>
  <c r="U38" i="18"/>
  <c r="AQ38" i="18" s="1"/>
  <c r="AS38" i="18" s="1"/>
  <c r="AT38" i="18" s="1"/>
  <c r="AU38" i="18" s="1"/>
  <c r="AP38" i="18"/>
  <c r="U39" i="18"/>
  <c r="AP39" i="18"/>
  <c r="U40" i="18"/>
  <c r="AP40" i="18"/>
  <c r="U41" i="18"/>
  <c r="AQ41" i="18" s="1"/>
  <c r="AS41" i="18" s="1"/>
  <c r="AT41" i="18" s="1"/>
  <c r="AU41" i="18" s="1"/>
  <c r="AP41" i="18"/>
  <c r="B42" i="18"/>
  <c r="B43" i="18" s="1"/>
  <c r="B46" i="18" s="1"/>
  <c r="B48" i="18" s="1"/>
  <c r="B49" i="18" s="1"/>
  <c r="C42" i="18"/>
  <c r="C43" i="18" s="1"/>
  <c r="C46" i="18" s="1"/>
  <c r="C48" i="18" s="1"/>
  <c r="C49" i="18" s="1"/>
  <c r="D42" i="18"/>
  <c r="E42" i="18"/>
  <c r="E43" i="18" s="1"/>
  <c r="E46" i="18" s="1"/>
  <c r="E48" i="18" s="1"/>
  <c r="E49" i="18" s="1"/>
  <c r="F42" i="18"/>
  <c r="G42" i="18"/>
  <c r="G43" i="18" s="1"/>
  <c r="G46" i="18" s="1"/>
  <c r="G48" i="18" s="1"/>
  <c r="G49" i="18" s="1"/>
  <c r="H42" i="18"/>
  <c r="I42" i="18"/>
  <c r="J42" i="18"/>
  <c r="J43" i="18" s="1"/>
  <c r="J46" i="18" s="1"/>
  <c r="J48" i="18" s="1"/>
  <c r="J49" i="18" s="1"/>
  <c r="K42" i="18"/>
  <c r="K43" i="18" s="1"/>
  <c r="K46" i="18" s="1"/>
  <c r="K48" i="18" s="1"/>
  <c r="K49" i="18" s="1"/>
  <c r="L42" i="18"/>
  <c r="M42" i="18"/>
  <c r="M43" i="18" s="1"/>
  <c r="M46" i="18" s="1"/>
  <c r="M48" i="18" s="1"/>
  <c r="M49" i="18" s="1"/>
  <c r="N42" i="18"/>
  <c r="O42" i="18"/>
  <c r="P42" i="18"/>
  <c r="Q42" i="18"/>
  <c r="R42" i="18"/>
  <c r="R43" i="18" s="1"/>
  <c r="R46" i="18" s="1"/>
  <c r="R48" i="18" s="1"/>
  <c r="R49" i="18" s="1"/>
  <c r="S42" i="18"/>
  <c r="S43" i="18" s="1"/>
  <c r="S46" i="18" s="1"/>
  <c r="S48" i="18" s="1"/>
  <c r="S49" i="18" s="1"/>
  <c r="T42" i="18"/>
  <c r="V42" i="18"/>
  <c r="W42" i="18"/>
  <c r="X42" i="18"/>
  <c r="Y42" i="18"/>
  <c r="Z42" i="18"/>
  <c r="AA42" i="18"/>
  <c r="AA43" i="18" s="1"/>
  <c r="AA46" i="18" s="1"/>
  <c r="AA48" i="18" s="1"/>
  <c r="AA49" i="18" s="1"/>
  <c r="AB42" i="18"/>
  <c r="AC42" i="18"/>
  <c r="AC43" i="18" s="1"/>
  <c r="AC46" i="18" s="1"/>
  <c r="AC48" i="18" s="1"/>
  <c r="AC49" i="18" s="1"/>
  <c r="AD42" i="18"/>
  <c r="AE42" i="18"/>
  <c r="AF42" i="18"/>
  <c r="AG42" i="18"/>
  <c r="AH42" i="18"/>
  <c r="AI42" i="18"/>
  <c r="AI43" i="18" s="1"/>
  <c r="AI46" i="18" s="1"/>
  <c r="AI48" i="18" s="1"/>
  <c r="AI49" i="18" s="1"/>
  <c r="AJ42" i="18"/>
  <c r="AK42" i="18"/>
  <c r="AK43" i="18" s="1"/>
  <c r="AK46" i="18" s="1"/>
  <c r="AK48" i="18" s="1"/>
  <c r="AK49" i="18" s="1"/>
  <c r="AL42" i="18"/>
  <c r="AL43" i="18" s="1"/>
  <c r="AL46" i="18" s="1"/>
  <c r="AL48" i="18" s="1"/>
  <c r="AL49" i="18" s="1"/>
  <c r="AM42" i="18"/>
  <c r="AN42" i="18"/>
  <c r="AO42" i="18"/>
  <c r="AR42" i="18"/>
  <c r="F43" i="18"/>
  <c r="F46" i="18" s="1"/>
  <c r="F48" i="18" s="1"/>
  <c r="F49" i="18" s="1"/>
  <c r="I43" i="18"/>
  <c r="I46" i="18" s="1"/>
  <c r="N43" i="18"/>
  <c r="N46" i="18" s="1"/>
  <c r="N48" i="18" s="1"/>
  <c r="N49" i="18" s="1"/>
  <c r="O43" i="18"/>
  <c r="O46" i="18" s="1"/>
  <c r="O48" i="18" s="1"/>
  <c r="O49" i="18" s="1"/>
  <c r="Q43" i="18"/>
  <c r="Q46" i="18" s="1"/>
  <c r="Q48" i="18" s="1"/>
  <c r="Q49" i="18" s="1"/>
  <c r="V43" i="18"/>
  <c r="V46" i="18" s="1"/>
  <c r="V48" i="18" s="1"/>
  <c r="V49" i="18" s="1"/>
  <c r="W43" i="18"/>
  <c r="W46" i="18" s="1"/>
  <c r="W48" i="18" s="1"/>
  <c r="W49" i="18" s="1"/>
  <c r="Y43" i="18"/>
  <c r="Y46" i="18" s="1"/>
  <c r="Y48" i="18" s="1"/>
  <c r="Y49" i="18" s="1"/>
  <c r="Z43" i="18"/>
  <c r="Z46" i="18" s="1"/>
  <c r="Z48" i="18" s="1"/>
  <c r="Z49" i="18" s="1"/>
  <c r="AD43" i="18"/>
  <c r="AD46" i="18" s="1"/>
  <c r="AD48" i="18" s="1"/>
  <c r="AD49" i="18" s="1"/>
  <c r="AE43" i="18"/>
  <c r="AE46" i="18" s="1"/>
  <c r="AE48" i="18" s="1"/>
  <c r="AE49" i="18" s="1"/>
  <c r="AG43" i="18"/>
  <c r="AG46" i="18" s="1"/>
  <c r="AG48" i="18" s="1"/>
  <c r="AG49" i="18" s="1"/>
  <c r="AH43" i="18"/>
  <c r="AH46" i="18" s="1"/>
  <c r="AH48" i="18" s="1"/>
  <c r="AH49" i="18" s="1"/>
  <c r="AM43" i="18"/>
  <c r="AM46" i="18" s="1"/>
  <c r="AM48" i="18" s="1"/>
  <c r="AM49" i="18" s="1"/>
  <c r="AO43" i="18"/>
  <c r="AO46" i="18" s="1"/>
  <c r="AO48" i="18" s="1"/>
  <c r="AO49" i="18" s="1"/>
  <c r="U44" i="18"/>
  <c r="AP44" i="18"/>
  <c r="U45" i="18"/>
  <c r="AP45" i="18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58" i="6"/>
  <c r="C53" i="6"/>
  <c r="D53" i="6"/>
  <c r="E53" i="6"/>
  <c r="F53" i="6"/>
  <c r="G53" i="6"/>
  <c r="H53" i="6"/>
  <c r="I53" i="6"/>
  <c r="J53" i="6"/>
  <c r="J56" i="6" s="1"/>
  <c r="J59" i="6" s="1"/>
  <c r="K53" i="6"/>
  <c r="L53" i="6"/>
  <c r="M53" i="6"/>
  <c r="N53" i="6"/>
  <c r="N56" i="6" s="1"/>
  <c r="N59" i="6" s="1"/>
  <c r="O53" i="6"/>
  <c r="P53" i="6"/>
  <c r="Q53" i="6"/>
  <c r="R53" i="6"/>
  <c r="S53" i="6"/>
  <c r="T57" i="6"/>
  <c r="B40" i="15"/>
  <c r="V3" i="11"/>
  <c r="AR3" i="11" s="1"/>
  <c r="AT3" i="11" s="1"/>
  <c r="AU3" i="11" s="1"/>
  <c r="AV3" i="11" s="1"/>
  <c r="AQ3" i="11"/>
  <c r="V4" i="11"/>
  <c r="AQ4" i="11"/>
  <c r="V5" i="11"/>
  <c r="AR5" i="11" s="1"/>
  <c r="AT5" i="11" s="1"/>
  <c r="AU5" i="11" s="1"/>
  <c r="AV5" i="11" s="1"/>
  <c r="AQ5" i="11"/>
  <c r="V6" i="11"/>
  <c r="AQ6" i="11"/>
  <c r="V7" i="11"/>
  <c r="AQ7" i="11"/>
  <c r="AR7" i="11"/>
  <c r="V8" i="11"/>
  <c r="AR8" i="11" s="1"/>
  <c r="AT8" i="11" s="1"/>
  <c r="AU8" i="11" s="1"/>
  <c r="AV8" i="11" s="1"/>
  <c r="AQ8" i="11"/>
  <c r="V9" i="11"/>
  <c r="AQ9" i="11"/>
  <c r="V10" i="11"/>
  <c r="AQ10" i="11"/>
  <c r="AR10" i="11" s="1"/>
  <c r="AT10" i="11" s="1"/>
  <c r="AU10" i="11" s="1"/>
  <c r="AV10" i="11" s="1"/>
  <c r="V11" i="11"/>
  <c r="AQ11" i="11"/>
  <c r="AR11" i="11" s="1"/>
  <c r="AT11" i="11" s="1"/>
  <c r="AU11" i="11" s="1"/>
  <c r="AV11" i="11" s="1"/>
  <c r="V12" i="11"/>
  <c r="AR12" i="11" s="1"/>
  <c r="AT12" i="11" s="1"/>
  <c r="AU12" i="11" s="1"/>
  <c r="AV12" i="11" s="1"/>
  <c r="AQ12" i="11"/>
  <c r="V13" i="11"/>
  <c r="AQ13" i="11"/>
  <c r="V14" i="11"/>
  <c r="AQ14" i="11"/>
  <c r="V15" i="11"/>
  <c r="AR15" i="11" s="1"/>
  <c r="AT15" i="11" s="1"/>
  <c r="AU15" i="11" s="1"/>
  <c r="AV15" i="11" s="1"/>
  <c r="AQ15" i="11"/>
  <c r="V16" i="11"/>
  <c r="AQ16" i="11"/>
  <c r="AR16" i="11"/>
  <c r="AT16" i="11" s="1"/>
  <c r="AU16" i="11" s="1"/>
  <c r="AV16" i="11" s="1"/>
  <c r="V17" i="11"/>
  <c r="AQ17" i="11"/>
  <c r="V18" i="11"/>
  <c r="AQ18" i="11"/>
  <c r="V19" i="11"/>
  <c r="AR19" i="11" s="1"/>
  <c r="AT19" i="11" s="1"/>
  <c r="AU19" i="11" s="1"/>
  <c r="AV19" i="11" s="1"/>
  <c r="AQ19" i="11"/>
  <c r="V20" i="11"/>
  <c r="AR20" i="11" s="1"/>
  <c r="AT20" i="11" s="1"/>
  <c r="AU20" i="11" s="1"/>
  <c r="AV20" i="11" s="1"/>
  <c r="AQ20" i="11"/>
  <c r="V21" i="11"/>
  <c r="AQ21" i="11"/>
  <c r="AS22" i="11"/>
  <c r="AS45" i="11" s="1"/>
  <c r="AS47" i="11" s="1"/>
  <c r="V23" i="11"/>
  <c r="V24" i="11"/>
  <c r="V25" i="11"/>
  <c r="V26" i="11"/>
  <c r="AR26" i="11" s="1"/>
  <c r="AT26" i="11" s="1"/>
  <c r="AU26" i="11" s="1"/>
  <c r="AV26" i="11" s="1"/>
  <c r="V27" i="11"/>
  <c r="V28" i="11"/>
  <c r="V29" i="11"/>
  <c r="AR29" i="11" s="1"/>
  <c r="AT29" i="11" s="1"/>
  <c r="AU29" i="11" s="1"/>
  <c r="AV29" i="11" s="1"/>
  <c r="V30" i="11"/>
  <c r="V31" i="11"/>
  <c r="V32" i="11"/>
  <c r="V33" i="11"/>
  <c r="V34" i="11"/>
  <c r="V35" i="11"/>
  <c r="V36" i="11"/>
  <c r="V37" i="11"/>
  <c r="AR37" i="11" s="1"/>
  <c r="AT37" i="11" s="1"/>
  <c r="AU37" i="11" s="1"/>
  <c r="AV37" i="11" s="1"/>
  <c r="V38" i="11"/>
  <c r="V39" i="11"/>
  <c r="V40" i="11"/>
  <c r="V41" i="11"/>
  <c r="V42" i="11"/>
  <c r="AR42" i="11" s="1"/>
  <c r="AT42" i="11" s="1"/>
  <c r="AU42" i="11" s="1"/>
  <c r="AV42" i="11" s="1"/>
  <c r="AQ23" i="11"/>
  <c r="AQ24" i="11"/>
  <c r="AQ25" i="11"/>
  <c r="AR25" i="11" s="1"/>
  <c r="AT25" i="11" s="1"/>
  <c r="AU25" i="11" s="1"/>
  <c r="AV25" i="11" s="1"/>
  <c r="AQ26" i="11"/>
  <c r="AQ27" i="11"/>
  <c r="AQ28" i="11"/>
  <c r="AQ29" i="11"/>
  <c r="AQ30" i="11"/>
  <c r="AQ31" i="11"/>
  <c r="AQ32" i="11"/>
  <c r="AR32" i="11" s="1"/>
  <c r="AT32" i="11" s="1"/>
  <c r="AU32" i="11" s="1"/>
  <c r="AV32" i="11" s="1"/>
  <c r="AQ33" i="11"/>
  <c r="AR33" i="11" s="1"/>
  <c r="AT33" i="11" s="1"/>
  <c r="AU33" i="11" s="1"/>
  <c r="AV33" i="11" s="1"/>
  <c r="AQ34" i="11"/>
  <c r="AQ35" i="11"/>
  <c r="AQ36" i="11"/>
  <c r="AQ37" i="11"/>
  <c r="AQ38" i="11"/>
  <c r="AQ39" i="11"/>
  <c r="AQ40" i="11"/>
  <c r="AR40" i="11" s="1"/>
  <c r="AQ41" i="11"/>
  <c r="AR41" i="11" s="1"/>
  <c r="AT41" i="11" s="1"/>
  <c r="AU41" i="11" s="1"/>
  <c r="AV41" i="11" s="1"/>
  <c r="AQ42" i="11"/>
  <c r="V44" i="11"/>
  <c r="AR44" i="11" s="1"/>
  <c r="AT44" i="11" s="1"/>
  <c r="AQ44" i="11"/>
  <c r="V46" i="11"/>
  <c r="AQ46" i="11"/>
  <c r="AP22" i="11"/>
  <c r="AP45" i="11" s="1"/>
  <c r="AP47" i="11" s="1"/>
  <c r="AP49" i="11" s="1"/>
  <c r="AP50" i="11" s="1"/>
  <c r="AP43" i="11"/>
  <c r="AO22" i="11"/>
  <c r="AO45" i="11" s="1"/>
  <c r="AO47" i="11" s="1"/>
  <c r="AO49" i="11" s="1"/>
  <c r="AO50" i="11" s="1"/>
  <c r="AO43" i="11"/>
  <c r="AN22" i="11"/>
  <c r="AN43" i="11"/>
  <c r="AN45" i="11"/>
  <c r="AN47" i="11" s="1"/>
  <c r="AN49" i="11" s="1"/>
  <c r="AN50" i="11" s="1"/>
  <c r="AM22" i="11"/>
  <c r="AM45" i="11" s="1"/>
  <c r="AM47" i="11" s="1"/>
  <c r="AM49" i="11" s="1"/>
  <c r="AM50" i="11" s="1"/>
  <c r="AM43" i="11"/>
  <c r="AL22" i="11"/>
  <c r="AL45" i="11" s="1"/>
  <c r="AL47" i="11" s="1"/>
  <c r="AL49" i="11" s="1"/>
  <c r="AL50" i="11" s="1"/>
  <c r="AL43" i="11"/>
  <c r="AK22" i="11"/>
  <c r="AK43" i="11"/>
  <c r="AJ22" i="11"/>
  <c r="AJ45" i="11" s="1"/>
  <c r="AJ47" i="11" s="1"/>
  <c r="AJ49" i="11" s="1"/>
  <c r="AJ50" i="11" s="1"/>
  <c r="AJ43" i="11"/>
  <c r="AI22" i="11"/>
  <c r="AI43" i="11"/>
  <c r="AH22" i="11"/>
  <c r="AH45" i="11" s="1"/>
  <c r="AH47" i="11" s="1"/>
  <c r="AH49" i="11" s="1"/>
  <c r="AH50" i="11" s="1"/>
  <c r="AH43" i="11"/>
  <c r="AG22" i="11"/>
  <c r="AG43" i="11"/>
  <c r="AF22" i="11"/>
  <c r="AF43" i="11"/>
  <c r="AF45" i="11"/>
  <c r="AF47" i="11"/>
  <c r="AF49" i="11" s="1"/>
  <c r="AF50" i="11" s="1"/>
  <c r="AE22" i="11"/>
  <c r="AE43" i="11"/>
  <c r="AD22" i="11"/>
  <c r="AD45" i="11" s="1"/>
  <c r="AD47" i="11" s="1"/>
  <c r="AD49" i="11" s="1"/>
  <c r="AD50" i="11" s="1"/>
  <c r="AD43" i="11"/>
  <c r="AC22" i="11"/>
  <c r="AC43" i="11"/>
  <c r="AB22" i="11"/>
  <c r="AB45" i="11" s="1"/>
  <c r="AB47" i="11" s="1"/>
  <c r="AB49" i="11" s="1"/>
  <c r="AB50" i="11" s="1"/>
  <c r="AB43" i="11"/>
  <c r="AA22" i="11"/>
  <c r="AA45" i="11" s="1"/>
  <c r="AA47" i="11" s="1"/>
  <c r="AA49" i="11" s="1"/>
  <c r="AA50" i="11" s="1"/>
  <c r="AA43" i="11"/>
  <c r="Z22" i="11"/>
  <c r="Z43" i="11"/>
  <c r="Z45" i="11"/>
  <c r="Z47" i="11" s="1"/>
  <c r="Z49" i="11" s="1"/>
  <c r="Z50" i="11" s="1"/>
  <c r="Y22" i="11"/>
  <c r="Y45" i="11" s="1"/>
  <c r="Y47" i="11" s="1"/>
  <c r="Y49" i="11" s="1"/>
  <c r="Y50" i="11" s="1"/>
  <c r="Y43" i="11"/>
  <c r="X22" i="11"/>
  <c r="X45" i="11" s="1"/>
  <c r="X47" i="11" s="1"/>
  <c r="X49" i="11" s="1"/>
  <c r="X50" i="11" s="1"/>
  <c r="X43" i="11"/>
  <c r="W22" i="11"/>
  <c r="W43" i="11"/>
  <c r="U22" i="11"/>
  <c r="U43" i="11"/>
  <c r="T22" i="11"/>
  <c r="T43" i="11"/>
  <c r="S22" i="11"/>
  <c r="S43" i="11"/>
  <c r="R22" i="11"/>
  <c r="R45" i="11" s="1"/>
  <c r="R47" i="11" s="1"/>
  <c r="R49" i="11" s="1"/>
  <c r="R50" i="11" s="1"/>
  <c r="R43" i="11"/>
  <c r="Q22" i="11"/>
  <c r="Q43" i="11"/>
  <c r="P22" i="11"/>
  <c r="P43" i="11"/>
  <c r="O22" i="11"/>
  <c r="O45" i="11" s="1"/>
  <c r="O47" i="11" s="1"/>
  <c r="O49" i="11" s="1"/>
  <c r="O50" i="11" s="1"/>
  <c r="O43" i="11"/>
  <c r="N22" i="11"/>
  <c r="N45" i="11" s="1"/>
  <c r="N47" i="11" s="1"/>
  <c r="N49" i="11" s="1"/>
  <c r="N50" i="11" s="1"/>
  <c r="N43" i="11"/>
  <c r="M22" i="11"/>
  <c r="M45" i="11" s="1"/>
  <c r="M47" i="11" s="1"/>
  <c r="M49" i="11" s="1"/>
  <c r="M50" i="11" s="1"/>
  <c r="M43" i="11"/>
  <c r="L22" i="11"/>
  <c r="L43" i="11"/>
  <c r="K22" i="11"/>
  <c r="K43" i="11"/>
  <c r="J22" i="11"/>
  <c r="J43" i="11"/>
  <c r="I22" i="11"/>
  <c r="I43" i="11"/>
  <c r="H22" i="11"/>
  <c r="H43" i="11"/>
  <c r="G22" i="11"/>
  <c r="G43" i="11"/>
  <c r="F22" i="11"/>
  <c r="F43" i="11"/>
  <c r="E22" i="11"/>
  <c r="E43" i="11"/>
  <c r="D22" i="11"/>
  <c r="D45" i="11" s="1"/>
  <c r="D47" i="11" s="1"/>
  <c r="D49" i="11" s="1"/>
  <c r="D50" i="11" s="1"/>
  <c r="D43" i="11"/>
  <c r="C22" i="11"/>
  <c r="C43" i="11"/>
  <c r="AT40" i="11"/>
  <c r="AU40" i="11" s="1"/>
  <c r="AV40" i="11" s="1"/>
  <c r="AR39" i="11"/>
  <c r="AT39" i="11" s="1"/>
  <c r="AU39" i="11" s="1"/>
  <c r="AV39" i="11" s="1"/>
  <c r="AR36" i="11"/>
  <c r="AT36" i="11" s="1"/>
  <c r="AU36" i="11" s="1"/>
  <c r="AV36" i="11" s="1"/>
  <c r="AR35" i="11"/>
  <c r="AT35" i="11" s="1"/>
  <c r="AU35" i="11" s="1"/>
  <c r="AV35" i="11" s="1"/>
  <c r="AR34" i="11"/>
  <c r="AT34" i="11" s="1"/>
  <c r="AU34" i="11" s="1"/>
  <c r="AV34" i="11" s="1"/>
  <c r="AR31" i="11"/>
  <c r="AT31" i="11" s="1"/>
  <c r="AU31" i="11" s="1"/>
  <c r="AV31" i="11" s="1"/>
  <c r="AR28" i="11"/>
  <c r="AT28" i="11"/>
  <c r="AU28" i="11" s="1"/>
  <c r="AV28" i="11" s="1"/>
  <c r="AR27" i="11"/>
  <c r="AT27" i="11" s="1"/>
  <c r="AU27" i="11" s="1"/>
  <c r="AV27" i="11" s="1"/>
  <c r="AR23" i="11"/>
  <c r="AT23" i="11" s="1"/>
  <c r="AU23" i="11" s="1"/>
  <c r="AV23" i="11" s="1"/>
  <c r="AT7" i="11"/>
  <c r="AU7" i="11" s="1"/>
  <c r="AV7" i="11" s="1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34" i="13"/>
  <c r="H28" i="13"/>
  <c r="H32" i="13"/>
  <c r="H31" i="13"/>
  <c r="H30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9" i="13"/>
  <c r="H8" i="13"/>
  <c r="H7" i="13"/>
  <c r="H6" i="13"/>
  <c r="H5" i="13"/>
  <c r="H4" i="13"/>
  <c r="H3" i="13"/>
  <c r="H2" i="13"/>
  <c r="C55" i="9"/>
  <c r="C86" i="4"/>
  <c r="I78" i="4"/>
  <c r="F76" i="4"/>
  <c r="F70" i="4"/>
  <c r="C68" i="4"/>
  <c r="I62" i="4"/>
  <c r="F60" i="4"/>
  <c r="E56" i="4"/>
  <c r="D54" i="4"/>
  <c r="I89" i="4"/>
  <c r="H89" i="4"/>
  <c r="G89" i="4"/>
  <c r="F89" i="4"/>
  <c r="E89" i="4"/>
  <c r="D89" i="4"/>
  <c r="C89" i="4"/>
  <c r="I40" i="4"/>
  <c r="I36" i="4"/>
  <c r="J32" i="4"/>
  <c r="J30" i="4"/>
  <c r="J28" i="4"/>
  <c r="I24" i="4"/>
  <c r="G20" i="4"/>
  <c r="G16" i="4"/>
  <c r="F14" i="4"/>
  <c r="D12" i="4"/>
  <c r="G6" i="4"/>
  <c r="J85" i="4"/>
  <c r="F86" i="4" s="1"/>
  <c r="J86" i="4"/>
  <c r="J83" i="4"/>
  <c r="I84" i="4" s="1"/>
  <c r="J81" i="4"/>
  <c r="J79" i="4"/>
  <c r="E80" i="4" s="1"/>
  <c r="J80" i="4"/>
  <c r="J77" i="4"/>
  <c r="H78" i="4" s="1"/>
  <c r="J78" i="4"/>
  <c r="J75" i="4"/>
  <c r="G76" i="4" s="1"/>
  <c r="J76" i="4"/>
  <c r="J73" i="4"/>
  <c r="J71" i="4"/>
  <c r="I72" i="4" s="1"/>
  <c r="J69" i="4"/>
  <c r="I70" i="4" s="1"/>
  <c r="J67" i="4"/>
  <c r="I68" i="4" s="1"/>
  <c r="J68" i="4"/>
  <c r="J65" i="4"/>
  <c r="J63" i="4"/>
  <c r="E64" i="4" s="1"/>
  <c r="J64" i="4"/>
  <c r="J61" i="4"/>
  <c r="H62" i="4" s="1"/>
  <c r="J62" i="4"/>
  <c r="J59" i="4"/>
  <c r="G60" i="4" s="1"/>
  <c r="J60" i="4"/>
  <c r="J57" i="4"/>
  <c r="E58" i="4" s="1"/>
  <c r="J55" i="4"/>
  <c r="I56" i="4" s="1"/>
  <c r="J53" i="4"/>
  <c r="I54" i="4" s="1"/>
  <c r="J51" i="4"/>
  <c r="J52" i="4" s="1"/>
  <c r="J49" i="4"/>
  <c r="I50" i="4" s="1"/>
  <c r="C41" i="4"/>
  <c r="C47" i="4" s="1"/>
  <c r="C92" i="4" s="1"/>
  <c r="C96" i="4" s="1"/>
  <c r="C43" i="4"/>
  <c r="C45" i="4"/>
  <c r="D41" i="4"/>
  <c r="D43" i="4"/>
  <c r="D45" i="4"/>
  <c r="E41" i="4"/>
  <c r="E43" i="4"/>
  <c r="E47" i="4" s="1"/>
  <c r="E92" i="4" s="1"/>
  <c r="E96" i="4" s="1"/>
  <c r="E45" i="4"/>
  <c r="F41" i="4"/>
  <c r="F43" i="4"/>
  <c r="F45" i="4"/>
  <c r="G41" i="4"/>
  <c r="G43" i="4"/>
  <c r="G45" i="4"/>
  <c r="G47" i="4"/>
  <c r="G92" i="4" s="1"/>
  <c r="G96" i="4" s="1"/>
  <c r="H41" i="4"/>
  <c r="H43" i="4"/>
  <c r="H45" i="4"/>
  <c r="I41" i="4"/>
  <c r="I47" i="4" s="1"/>
  <c r="I92" i="4" s="1"/>
  <c r="I96" i="4" s="1"/>
  <c r="I43" i="4"/>
  <c r="I45" i="4"/>
  <c r="J87" i="4"/>
  <c r="H88" i="4" s="1"/>
  <c r="J91" i="4"/>
  <c r="G95" i="4"/>
  <c r="J39" i="4"/>
  <c r="H40" i="4" s="1"/>
  <c r="J37" i="4"/>
  <c r="G38" i="4" s="1"/>
  <c r="J35" i="4"/>
  <c r="H36" i="4" s="1"/>
  <c r="J33" i="4"/>
  <c r="I34" i="4" s="1"/>
  <c r="J31" i="4"/>
  <c r="F32" i="4" s="1"/>
  <c r="J29" i="4"/>
  <c r="E30" i="4" s="1"/>
  <c r="J27" i="4"/>
  <c r="D28" i="4" s="1"/>
  <c r="J25" i="4"/>
  <c r="J26" i="4" s="1"/>
  <c r="J23" i="4"/>
  <c r="H24" i="4" s="1"/>
  <c r="J21" i="4"/>
  <c r="F22" i="4" s="1"/>
  <c r="J19" i="4"/>
  <c r="F20" i="4" s="1"/>
  <c r="J17" i="4"/>
  <c r="F18" i="4" s="1"/>
  <c r="J15" i="4"/>
  <c r="I16" i="4" s="1"/>
  <c r="J13" i="4"/>
  <c r="H14" i="4" s="1"/>
  <c r="J11" i="4"/>
  <c r="F12" i="4" s="1"/>
  <c r="J9" i="4"/>
  <c r="I10" i="4" s="1"/>
  <c r="J7" i="4"/>
  <c r="I8" i="4" s="1"/>
  <c r="J5" i="4"/>
  <c r="F6" i="4" s="1"/>
  <c r="J3" i="4"/>
  <c r="F4" i="4" s="1"/>
  <c r="J94" i="4"/>
  <c r="H95" i="4" s="1"/>
  <c r="S30" i="6"/>
  <c r="S56" i="6"/>
  <c r="S59" i="6" s="1"/>
  <c r="R30" i="6"/>
  <c r="R56" i="6"/>
  <c r="R59" i="6" s="1"/>
  <c r="Q30" i="6"/>
  <c r="Q56" i="6"/>
  <c r="Q59" i="6" s="1"/>
  <c r="P30" i="6"/>
  <c r="P56" i="6" s="1"/>
  <c r="P59" i="6" s="1"/>
  <c r="O30" i="6"/>
  <c r="O56" i="6"/>
  <c r="O59" i="6" s="1"/>
  <c r="N30" i="6"/>
  <c r="M30" i="6"/>
  <c r="M56" i="6"/>
  <c r="M59" i="6" s="1"/>
  <c r="L30" i="6"/>
  <c r="L56" i="6"/>
  <c r="L59" i="6" s="1"/>
  <c r="K30" i="6"/>
  <c r="K56" i="6" s="1"/>
  <c r="K59" i="6" s="1"/>
  <c r="J30" i="6"/>
  <c r="I30" i="6"/>
  <c r="I56" i="6" s="1"/>
  <c r="I59" i="6" s="1"/>
  <c r="H30" i="6"/>
  <c r="H56" i="6" s="1"/>
  <c r="H59" i="6" s="1"/>
  <c r="G30" i="6"/>
  <c r="G56" i="6" s="1"/>
  <c r="G59" i="6" s="1"/>
  <c r="F30" i="6"/>
  <c r="F56" i="6"/>
  <c r="F59" i="6" s="1"/>
  <c r="E30" i="6"/>
  <c r="E56" i="6"/>
  <c r="E59" i="6" s="1"/>
  <c r="D30" i="6"/>
  <c r="D56" i="6"/>
  <c r="D59" i="6" s="1"/>
  <c r="C30" i="6"/>
  <c r="C56" i="6"/>
  <c r="C59" i="6" s="1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C24" i="6"/>
  <c r="S24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H38" i="8"/>
  <c r="G38" i="8"/>
  <c r="F38" i="8"/>
  <c r="E38" i="8"/>
  <c r="D38" i="8"/>
  <c r="C38" i="8"/>
  <c r="I36" i="8"/>
  <c r="C37" i="8" s="1"/>
  <c r="I34" i="8"/>
  <c r="I32" i="8"/>
  <c r="I30" i="8"/>
  <c r="F31" i="8" s="1"/>
  <c r="I28" i="8"/>
  <c r="I26" i="8"/>
  <c r="I24" i="8"/>
  <c r="I22" i="8"/>
  <c r="D23" i="8" s="1"/>
  <c r="I20" i="8"/>
  <c r="C21" i="8" s="1"/>
  <c r="I18" i="8"/>
  <c r="I16" i="8"/>
  <c r="I14" i="8"/>
  <c r="I12" i="8"/>
  <c r="I10" i="8"/>
  <c r="I8" i="8"/>
  <c r="I6" i="8"/>
  <c r="D7" i="8" s="1"/>
  <c r="I4" i="8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I20" i="3"/>
  <c r="G20" i="3"/>
  <c r="E20" i="3"/>
  <c r="C20" i="3"/>
  <c r="I37" i="7"/>
  <c r="H37" i="7"/>
  <c r="G37" i="7"/>
  <c r="F37" i="7"/>
  <c r="E37" i="7"/>
  <c r="D37" i="7"/>
  <c r="C37" i="7"/>
  <c r="J35" i="7"/>
  <c r="J33" i="7"/>
  <c r="J34" i="7" s="1"/>
  <c r="J31" i="7"/>
  <c r="I32" i="7" s="1"/>
  <c r="J29" i="7"/>
  <c r="J27" i="7"/>
  <c r="J25" i="7"/>
  <c r="J23" i="7"/>
  <c r="E24" i="7" s="1"/>
  <c r="J21" i="7"/>
  <c r="J19" i="7"/>
  <c r="J17" i="7"/>
  <c r="J15" i="7"/>
  <c r="G16" i="7" s="1"/>
  <c r="J13" i="7"/>
  <c r="J11" i="7"/>
  <c r="J9" i="7"/>
  <c r="J7" i="7"/>
  <c r="C8" i="7" s="1"/>
  <c r="J5" i="7"/>
  <c r="J3" i="7"/>
  <c r="I36" i="7"/>
  <c r="C36" i="7"/>
  <c r="I30" i="7"/>
  <c r="H30" i="7"/>
  <c r="G30" i="7"/>
  <c r="F30" i="7"/>
  <c r="E30" i="7"/>
  <c r="D30" i="7"/>
  <c r="C30" i="7"/>
  <c r="I28" i="7"/>
  <c r="H28" i="7"/>
  <c r="G28" i="7"/>
  <c r="F28" i="7"/>
  <c r="E28" i="7"/>
  <c r="D28" i="7"/>
  <c r="C28" i="7"/>
  <c r="I26" i="7"/>
  <c r="H26" i="7"/>
  <c r="G26" i="7"/>
  <c r="F26" i="7"/>
  <c r="E26" i="7"/>
  <c r="D26" i="7"/>
  <c r="C26" i="7"/>
  <c r="F24" i="7"/>
  <c r="D22" i="7"/>
  <c r="C22" i="7"/>
  <c r="I20" i="7"/>
  <c r="I14" i="7"/>
  <c r="H14" i="7"/>
  <c r="G14" i="7"/>
  <c r="F14" i="7"/>
  <c r="E14" i="7"/>
  <c r="D14" i="7"/>
  <c r="C14" i="7"/>
  <c r="I12" i="7"/>
  <c r="H12" i="7"/>
  <c r="G12" i="7"/>
  <c r="F12" i="7"/>
  <c r="E12" i="7"/>
  <c r="D12" i="7"/>
  <c r="C12" i="7"/>
  <c r="I10" i="7"/>
  <c r="H10" i="7"/>
  <c r="G10" i="7"/>
  <c r="F10" i="7"/>
  <c r="E10" i="7"/>
  <c r="D10" i="7"/>
  <c r="C10" i="7"/>
  <c r="H8" i="7"/>
  <c r="D8" i="7"/>
  <c r="D6" i="7"/>
  <c r="C6" i="7"/>
  <c r="N17" i="5"/>
  <c r="M17" i="5"/>
  <c r="D17" i="5"/>
  <c r="L17" i="5"/>
  <c r="K17" i="5"/>
  <c r="J17" i="5"/>
  <c r="I17" i="5"/>
  <c r="H17" i="5"/>
  <c r="G17" i="5"/>
  <c r="F17" i="5"/>
  <c r="E17" i="5"/>
  <c r="C17" i="5"/>
  <c r="N15" i="5"/>
  <c r="M15" i="5"/>
  <c r="D15" i="5"/>
  <c r="L15" i="5"/>
  <c r="K15" i="5"/>
  <c r="J15" i="5"/>
  <c r="I15" i="5"/>
  <c r="H15" i="5"/>
  <c r="G15" i="5"/>
  <c r="F15" i="5"/>
  <c r="E15" i="5"/>
  <c r="C15" i="5"/>
  <c r="N13" i="5"/>
  <c r="M13" i="5"/>
  <c r="D13" i="5"/>
  <c r="L13" i="5"/>
  <c r="K13" i="5"/>
  <c r="J13" i="5"/>
  <c r="I13" i="5"/>
  <c r="H13" i="5"/>
  <c r="G13" i="5"/>
  <c r="F13" i="5"/>
  <c r="E13" i="5"/>
  <c r="C13" i="5"/>
  <c r="N11" i="5"/>
  <c r="M11" i="5"/>
  <c r="D11" i="5"/>
  <c r="L11" i="5"/>
  <c r="K11" i="5"/>
  <c r="J11" i="5"/>
  <c r="I11" i="5"/>
  <c r="H11" i="5"/>
  <c r="G11" i="5"/>
  <c r="F11" i="5"/>
  <c r="E11" i="5"/>
  <c r="C11" i="5"/>
  <c r="N9" i="5"/>
  <c r="M9" i="5"/>
  <c r="D9" i="5"/>
  <c r="L9" i="5"/>
  <c r="K9" i="5"/>
  <c r="J9" i="5"/>
  <c r="I9" i="5"/>
  <c r="H9" i="5"/>
  <c r="G9" i="5"/>
  <c r="F9" i="5"/>
  <c r="E9" i="5"/>
  <c r="C9" i="5"/>
  <c r="N7" i="5"/>
  <c r="M7" i="5"/>
  <c r="D7" i="5"/>
  <c r="L7" i="5"/>
  <c r="K7" i="5"/>
  <c r="J7" i="5"/>
  <c r="I7" i="5"/>
  <c r="H7" i="5"/>
  <c r="G7" i="5"/>
  <c r="F7" i="5"/>
  <c r="E7" i="5"/>
  <c r="C7" i="5"/>
  <c r="N5" i="5"/>
  <c r="M5" i="5"/>
  <c r="D5" i="5"/>
  <c r="L5" i="5"/>
  <c r="K5" i="5"/>
  <c r="J5" i="5"/>
  <c r="I5" i="5"/>
  <c r="H5" i="5"/>
  <c r="G5" i="5"/>
  <c r="F5" i="5"/>
  <c r="E5" i="5"/>
  <c r="C5" i="5"/>
  <c r="H16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H17" i="12"/>
  <c r="H15" i="12"/>
  <c r="H14" i="12"/>
  <c r="H13" i="12"/>
  <c r="H12" i="12"/>
  <c r="H11" i="12"/>
  <c r="H10" i="12"/>
  <c r="H9" i="12"/>
  <c r="H8" i="12"/>
  <c r="H7" i="12"/>
  <c r="H6" i="12"/>
  <c r="H5" i="12"/>
  <c r="H4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W16" i="2"/>
  <c r="R13" i="2"/>
  <c r="AA15" i="2"/>
  <c r="M16" i="2" s="1"/>
  <c r="AA14" i="2"/>
  <c r="AB14" i="2" s="1"/>
  <c r="AA13" i="2"/>
  <c r="AB13" i="2" s="1"/>
  <c r="AA12" i="2"/>
  <c r="AB12" i="2" s="1"/>
  <c r="AA11" i="2"/>
  <c r="AB11" i="2" s="1"/>
  <c r="AA10" i="2"/>
  <c r="AA9" i="2"/>
  <c r="AA8" i="2"/>
  <c r="AB8" i="2" s="1"/>
  <c r="AA7" i="2"/>
  <c r="AB7" i="2" s="1"/>
  <c r="AA6" i="2"/>
  <c r="AB6" i="2" s="1"/>
  <c r="AA5" i="2"/>
  <c r="AB5" i="2" s="1"/>
  <c r="AA4" i="2"/>
  <c r="AB4" i="2" s="1"/>
  <c r="C16" i="2"/>
  <c r="X15" i="2"/>
  <c r="X14" i="2"/>
  <c r="X13" i="2"/>
  <c r="X12" i="2"/>
  <c r="X11" i="2"/>
  <c r="X10" i="2"/>
  <c r="X9" i="2"/>
  <c r="X8" i="2"/>
  <c r="X7" i="2"/>
  <c r="X6" i="2"/>
  <c r="X5" i="2"/>
  <c r="X4" i="2"/>
  <c r="V15" i="2"/>
  <c r="V14" i="2"/>
  <c r="V13" i="2"/>
  <c r="V12" i="2"/>
  <c r="V11" i="2"/>
  <c r="V10" i="2"/>
  <c r="V9" i="2"/>
  <c r="V8" i="2"/>
  <c r="V7" i="2"/>
  <c r="V6" i="2"/>
  <c r="V5" i="2"/>
  <c r="V4" i="2"/>
  <c r="T15" i="2"/>
  <c r="T14" i="2"/>
  <c r="T13" i="2"/>
  <c r="T12" i="2"/>
  <c r="T11" i="2"/>
  <c r="T10" i="2"/>
  <c r="T9" i="2"/>
  <c r="T8" i="2"/>
  <c r="T7" i="2"/>
  <c r="T6" i="2"/>
  <c r="T5" i="2"/>
  <c r="T4" i="2"/>
  <c r="R15" i="2"/>
  <c r="R14" i="2"/>
  <c r="R12" i="2"/>
  <c r="R11" i="2"/>
  <c r="R10" i="2"/>
  <c r="R9" i="2"/>
  <c r="R8" i="2"/>
  <c r="R7" i="2"/>
  <c r="R6" i="2"/>
  <c r="R5" i="2"/>
  <c r="R4" i="2"/>
  <c r="J15" i="2"/>
  <c r="J14" i="2"/>
  <c r="J13" i="2"/>
  <c r="J12" i="2"/>
  <c r="J11" i="2"/>
  <c r="J10" i="2"/>
  <c r="J9" i="2"/>
  <c r="J8" i="2"/>
  <c r="J7" i="2"/>
  <c r="J6" i="2"/>
  <c r="J5" i="2"/>
  <c r="J4" i="2"/>
  <c r="F15" i="2"/>
  <c r="F14" i="2"/>
  <c r="F13" i="2"/>
  <c r="F12" i="2"/>
  <c r="F11" i="2"/>
  <c r="F10" i="2"/>
  <c r="F9" i="2"/>
  <c r="F8" i="2"/>
  <c r="F7" i="2"/>
  <c r="F6" i="2"/>
  <c r="F5" i="2"/>
  <c r="F4" i="2"/>
  <c r="B39" i="15"/>
  <c r="F2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35" i="13"/>
  <c r="F34" i="13"/>
  <c r="F33" i="13"/>
  <c r="F32" i="13"/>
  <c r="F30" i="13"/>
  <c r="F29" i="13"/>
  <c r="F28" i="13"/>
  <c r="F25" i="13"/>
  <c r="F24" i="13"/>
  <c r="F19" i="13"/>
  <c r="F18" i="13"/>
  <c r="F17" i="13"/>
  <c r="F15" i="13"/>
  <c r="F13" i="13"/>
  <c r="F10" i="13"/>
  <c r="F9" i="13"/>
  <c r="F8" i="13"/>
  <c r="F7" i="13"/>
  <c r="F6" i="13"/>
  <c r="F5" i="13"/>
  <c r="F3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28" i="13"/>
  <c r="D29" i="13"/>
  <c r="D35" i="13" s="1"/>
  <c r="D30" i="13"/>
  <c r="D32" i="13"/>
  <c r="D33" i="13"/>
  <c r="D34" i="13"/>
  <c r="D13" i="13"/>
  <c r="D15" i="13"/>
  <c r="D17" i="13"/>
  <c r="D18" i="13"/>
  <c r="D25" i="13" s="1"/>
  <c r="D19" i="13"/>
  <c r="D24" i="13"/>
  <c r="D2" i="13"/>
  <c r="D10" i="13" s="1"/>
  <c r="D3" i="13"/>
  <c r="D5" i="13"/>
  <c r="D6" i="13"/>
  <c r="D7" i="13"/>
  <c r="D8" i="13"/>
  <c r="D9" i="13"/>
  <c r="AB10" i="2"/>
  <c r="AB9" i="2"/>
  <c r="Z15" i="2"/>
  <c r="Z14" i="2"/>
  <c r="Z13" i="2"/>
  <c r="Z12" i="2"/>
  <c r="Z11" i="2"/>
  <c r="Z10" i="2"/>
  <c r="Z9" i="2"/>
  <c r="Z8" i="2"/>
  <c r="Z7" i="2"/>
  <c r="Z6" i="2"/>
  <c r="Z5" i="2"/>
  <c r="Z4" i="2"/>
  <c r="P15" i="2"/>
  <c r="P14" i="2"/>
  <c r="P13" i="2"/>
  <c r="P12" i="2"/>
  <c r="P11" i="2"/>
  <c r="P10" i="2"/>
  <c r="P9" i="2"/>
  <c r="P8" i="2"/>
  <c r="P7" i="2"/>
  <c r="P6" i="2"/>
  <c r="P5" i="2"/>
  <c r="P4" i="2"/>
  <c r="N15" i="2"/>
  <c r="N14" i="2"/>
  <c r="N13" i="2"/>
  <c r="N12" i="2"/>
  <c r="N11" i="2"/>
  <c r="N10" i="2"/>
  <c r="N9" i="2"/>
  <c r="N8" i="2"/>
  <c r="N7" i="2"/>
  <c r="N6" i="2"/>
  <c r="N5" i="2"/>
  <c r="N4" i="2"/>
  <c r="L15" i="2"/>
  <c r="L14" i="2"/>
  <c r="L13" i="2"/>
  <c r="L12" i="2"/>
  <c r="L11" i="2"/>
  <c r="L10" i="2"/>
  <c r="L9" i="2"/>
  <c r="L8" i="2"/>
  <c r="L7" i="2"/>
  <c r="L6" i="2"/>
  <c r="L5" i="2"/>
  <c r="L4" i="2"/>
  <c r="H15" i="2"/>
  <c r="H14" i="2"/>
  <c r="H13" i="2"/>
  <c r="H12" i="2"/>
  <c r="H11" i="2"/>
  <c r="H10" i="2"/>
  <c r="H9" i="2"/>
  <c r="H8" i="2"/>
  <c r="H7" i="2"/>
  <c r="H6" i="2"/>
  <c r="H5" i="2"/>
  <c r="H4" i="2"/>
  <c r="D15" i="2"/>
  <c r="D14" i="2"/>
  <c r="D13" i="2"/>
  <c r="D12" i="2"/>
  <c r="D11" i="2"/>
  <c r="D10" i="2"/>
  <c r="D9" i="2"/>
  <c r="D8" i="2"/>
  <c r="D7" i="2"/>
  <c r="D6" i="2"/>
  <c r="D5" i="2"/>
  <c r="D4" i="2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H18" i="3"/>
  <c r="H14" i="3"/>
  <c r="H10" i="3"/>
  <c r="H6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37" i="8"/>
  <c r="I35" i="8"/>
  <c r="H35" i="8"/>
  <c r="G35" i="8"/>
  <c r="F35" i="8"/>
  <c r="E35" i="8"/>
  <c r="D35" i="8"/>
  <c r="C35" i="8"/>
  <c r="I33" i="8"/>
  <c r="H33" i="8"/>
  <c r="G33" i="8"/>
  <c r="F33" i="8"/>
  <c r="E33" i="8"/>
  <c r="D33" i="8"/>
  <c r="C33" i="8"/>
  <c r="G31" i="8"/>
  <c r="C31" i="8"/>
  <c r="I29" i="8"/>
  <c r="H29" i="8"/>
  <c r="G29" i="8"/>
  <c r="F29" i="8"/>
  <c r="E29" i="8"/>
  <c r="D29" i="8"/>
  <c r="C29" i="8"/>
  <c r="I27" i="8"/>
  <c r="H27" i="8"/>
  <c r="G27" i="8"/>
  <c r="F27" i="8"/>
  <c r="E27" i="8"/>
  <c r="D27" i="8"/>
  <c r="C27" i="8"/>
  <c r="I25" i="8"/>
  <c r="H25" i="8"/>
  <c r="G25" i="8"/>
  <c r="F25" i="8"/>
  <c r="E25" i="8"/>
  <c r="D25" i="8"/>
  <c r="C25" i="8"/>
  <c r="D21" i="8"/>
  <c r="I19" i="8"/>
  <c r="H19" i="8"/>
  <c r="G19" i="8"/>
  <c r="F19" i="8"/>
  <c r="E19" i="8"/>
  <c r="D19" i="8"/>
  <c r="C19" i="8"/>
  <c r="I17" i="8"/>
  <c r="H17" i="8"/>
  <c r="G17" i="8"/>
  <c r="F17" i="8"/>
  <c r="E17" i="8"/>
  <c r="D17" i="8"/>
  <c r="C17" i="8"/>
  <c r="I15" i="8"/>
  <c r="H15" i="8"/>
  <c r="G15" i="8"/>
  <c r="F15" i="8"/>
  <c r="E15" i="8"/>
  <c r="D15" i="8"/>
  <c r="C15" i="8"/>
  <c r="I13" i="8"/>
  <c r="H13" i="8"/>
  <c r="G13" i="8"/>
  <c r="F13" i="8"/>
  <c r="E13" i="8"/>
  <c r="D13" i="8"/>
  <c r="C13" i="8"/>
  <c r="I11" i="8"/>
  <c r="H11" i="8"/>
  <c r="G11" i="8"/>
  <c r="F11" i="8"/>
  <c r="E11" i="8"/>
  <c r="D11" i="8"/>
  <c r="C11" i="8"/>
  <c r="I9" i="8"/>
  <c r="H9" i="8"/>
  <c r="G9" i="8"/>
  <c r="F9" i="8"/>
  <c r="E9" i="8"/>
  <c r="D9" i="8"/>
  <c r="C9" i="8"/>
  <c r="E7" i="8"/>
  <c r="E5" i="8"/>
  <c r="J36" i="7"/>
  <c r="J30" i="7"/>
  <c r="J28" i="7"/>
  <c r="J26" i="7"/>
  <c r="J22" i="7"/>
  <c r="J20" i="7"/>
  <c r="J14" i="7"/>
  <c r="J12" i="7"/>
  <c r="J10" i="7"/>
  <c r="J6" i="7"/>
  <c r="J4" i="7"/>
  <c r="N19" i="5"/>
  <c r="M19" i="5"/>
  <c r="D19" i="5"/>
  <c r="L19" i="5"/>
  <c r="K19" i="5"/>
  <c r="J19" i="5"/>
  <c r="I19" i="5"/>
  <c r="H19" i="5"/>
  <c r="G19" i="5"/>
  <c r="F19" i="5"/>
  <c r="E19" i="5"/>
  <c r="C19" i="5"/>
  <c r="O18" i="5"/>
  <c r="O16" i="5"/>
  <c r="O14" i="5"/>
  <c r="O12" i="5"/>
  <c r="O10" i="5"/>
  <c r="O8" i="5"/>
  <c r="O6" i="5"/>
  <c r="O4" i="5"/>
  <c r="J88" i="4"/>
  <c r="J22" i="4"/>
  <c r="J20" i="4"/>
  <c r="J18" i="4"/>
  <c r="J16" i="4"/>
  <c r="J14" i="4"/>
  <c r="J12" i="4"/>
  <c r="J8" i="4"/>
  <c r="J6" i="4"/>
  <c r="J4" i="4"/>
  <c r="J24" i="7" l="1"/>
  <c r="F7" i="8"/>
  <c r="H31" i="8"/>
  <c r="H3" i="3"/>
  <c r="H11" i="3"/>
  <c r="H19" i="3"/>
  <c r="I16" i="2"/>
  <c r="E8" i="7"/>
  <c r="I16" i="7"/>
  <c r="G24" i="7"/>
  <c r="C32" i="7"/>
  <c r="J54" i="4"/>
  <c r="J72" i="4"/>
  <c r="H6" i="4"/>
  <c r="C14" i="4"/>
  <c r="E18" i="4"/>
  <c r="J24" i="4"/>
  <c r="C30" i="4"/>
  <c r="H34" i="4"/>
  <c r="J40" i="4"/>
  <c r="F56" i="4"/>
  <c r="C64" i="4"/>
  <c r="D72" i="4"/>
  <c r="H80" i="4"/>
  <c r="C45" i="11"/>
  <c r="C47" i="11" s="1"/>
  <c r="C49" i="11" s="1"/>
  <c r="C50" i="11" s="1"/>
  <c r="F45" i="11"/>
  <c r="F47" i="11" s="1"/>
  <c r="F49" i="11" s="1"/>
  <c r="F50" i="11" s="1"/>
  <c r="J45" i="11"/>
  <c r="J47" i="11" s="1"/>
  <c r="J49" i="11" s="1"/>
  <c r="J50" i="11" s="1"/>
  <c r="Q45" i="11"/>
  <c r="Q47" i="11" s="1"/>
  <c r="Q49" i="11" s="1"/>
  <c r="Q50" i="11" s="1"/>
  <c r="T45" i="11"/>
  <c r="T47" i="11" s="1"/>
  <c r="T49" i="11" s="1"/>
  <c r="T50" i="11" s="1"/>
  <c r="AG45" i="11"/>
  <c r="AG47" i="11" s="1"/>
  <c r="AG49" i="11" s="1"/>
  <c r="AG50" i="11" s="1"/>
  <c r="AR13" i="11"/>
  <c r="AT13" i="11" s="1"/>
  <c r="AU13" i="11" s="1"/>
  <c r="AV13" i="11" s="1"/>
  <c r="AR9" i="11"/>
  <c r="AT9" i="11" s="1"/>
  <c r="AU9" i="11" s="1"/>
  <c r="AV9" i="11" s="1"/>
  <c r="AQ40" i="18"/>
  <c r="AS40" i="18" s="1"/>
  <c r="AT40" i="18" s="1"/>
  <c r="AU40" i="18" s="1"/>
  <c r="AQ19" i="18"/>
  <c r="AS19" i="18" s="1"/>
  <c r="AT19" i="18" s="1"/>
  <c r="AU19" i="18" s="1"/>
  <c r="J43" i="14"/>
  <c r="J46" i="14" s="1"/>
  <c r="J48" i="14" s="1"/>
  <c r="J49" i="14" s="1"/>
  <c r="P43" i="14"/>
  <c r="P46" i="14" s="1"/>
  <c r="P48" i="14" s="1"/>
  <c r="P49" i="14" s="1"/>
  <c r="T43" i="14"/>
  <c r="T46" i="14" s="1"/>
  <c r="T48" i="14" s="1"/>
  <c r="T49" i="14" s="1"/>
  <c r="D27" i="19"/>
  <c r="H16" i="7"/>
  <c r="J10" i="4"/>
  <c r="J8" i="7"/>
  <c r="I31" i="8"/>
  <c r="H4" i="3"/>
  <c r="H12" i="3"/>
  <c r="H20" i="3"/>
  <c r="K16" i="2"/>
  <c r="F8" i="7"/>
  <c r="H24" i="7"/>
  <c r="D32" i="7"/>
  <c r="K20" i="3"/>
  <c r="H8" i="4"/>
  <c r="D14" i="4"/>
  <c r="C26" i="4"/>
  <c r="H30" i="4"/>
  <c r="J89" i="4"/>
  <c r="C52" i="4"/>
  <c r="G56" i="4"/>
  <c r="H64" i="4"/>
  <c r="E72" i="4"/>
  <c r="I80" i="4"/>
  <c r="AQ18" i="14"/>
  <c r="AS18" i="14" s="1"/>
  <c r="AT18" i="14" s="1"/>
  <c r="AU18" i="14" s="1"/>
  <c r="AQ2" i="14"/>
  <c r="AS2" i="14" s="1"/>
  <c r="AT2" i="14" s="1"/>
  <c r="AU2" i="14" s="1"/>
  <c r="AB43" i="14"/>
  <c r="AB46" i="14" s="1"/>
  <c r="AB48" i="14" s="1"/>
  <c r="AB49" i="14" s="1"/>
  <c r="D35" i="19"/>
  <c r="H5" i="3"/>
  <c r="H13" i="3"/>
  <c r="G8" i="7"/>
  <c r="C16" i="7"/>
  <c r="I24" i="7"/>
  <c r="E32" i="7"/>
  <c r="J45" i="4"/>
  <c r="G46" i="4" s="1"/>
  <c r="J56" i="4"/>
  <c r="J84" i="4"/>
  <c r="E14" i="4"/>
  <c r="H26" i="4"/>
  <c r="I30" i="4"/>
  <c r="C54" i="4"/>
  <c r="I64" i="4"/>
  <c r="F72" i="4"/>
  <c r="C84" i="4"/>
  <c r="G45" i="11"/>
  <c r="G47" i="11" s="1"/>
  <c r="G49" i="11" s="1"/>
  <c r="G50" i="11" s="1"/>
  <c r="K45" i="11"/>
  <c r="K47" i="11" s="1"/>
  <c r="K49" i="11" s="1"/>
  <c r="K50" i="11" s="1"/>
  <c r="U45" i="11"/>
  <c r="U47" i="11" s="1"/>
  <c r="U49" i="11" s="1"/>
  <c r="U50" i="11" s="1"/>
  <c r="AE45" i="11"/>
  <c r="AE47" i="11" s="1"/>
  <c r="AE49" i="11" s="1"/>
  <c r="AE50" i="11" s="1"/>
  <c r="T43" i="18"/>
  <c r="T46" i="18" s="1"/>
  <c r="T48" i="18" s="1"/>
  <c r="T49" i="18" s="1"/>
  <c r="L43" i="18"/>
  <c r="L46" i="18" s="1"/>
  <c r="L48" i="18" s="1"/>
  <c r="L49" i="18" s="1"/>
  <c r="D43" i="18"/>
  <c r="D46" i="18" s="1"/>
  <c r="D48" i="18" s="1"/>
  <c r="D49" i="18" s="1"/>
  <c r="AQ39" i="18"/>
  <c r="AS39" i="18" s="1"/>
  <c r="AT39" i="18" s="1"/>
  <c r="AU39" i="18" s="1"/>
  <c r="AQ33" i="18"/>
  <c r="AS33" i="18" s="1"/>
  <c r="AT33" i="18" s="1"/>
  <c r="AU33" i="18" s="1"/>
  <c r="AQ18" i="18"/>
  <c r="AS18" i="18" s="1"/>
  <c r="AT18" i="18" s="1"/>
  <c r="AU18" i="18" s="1"/>
  <c r="H43" i="14"/>
  <c r="H46" i="14" s="1"/>
  <c r="H48" i="14" s="1"/>
  <c r="H49" i="14" s="1"/>
  <c r="AQ39" i="14"/>
  <c r="AS39" i="14" s="1"/>
  <c r="AT39" i="14" s="1"/>
  <c r="AU39" i="14" s="1"/>
  <c r="AQ31" i="14"/>
  <c r="AS31" i="14" s="1"/>
  <c r="AT31" i="14" s="1"/>
  <c r="AU31" i="14" s="1"/>
  <c r="AQ23" i="14"/>
  <c r="AS23" i="14" s="1"/>
  <c r="AT23" i="14" s="1"/>
  <c r="AU23" i="14" s="1"/>
  <c r="D43" i="19"/>
  <c r="D16" i="7"/>
  <c r="F32" i="7"/>
  <c r="C10" i="4"/>
  <c r="I26" i="4"/>
  <c r="AR38" i="11"/>
  <c r="AT38" i="11" s="1"/>
  <c r="AU38" i="11" s="1"/>
  <c r="AV38" i="11" s="1"/>
  <c r="AR30" i="11"/>
  <c r="AT30" i="11" s="1"/>
  <c r="AU30" i="11" s="1"/>
  <c r="AV30" i="11" s="1"/>
  <c r="AJ43" i="18"/>
  <c r="AJ46" i="18" s="1"/>
  <c r="AJ48" i="18" s="1"/>
  <c r="AJ49" i="18" s="1"/>
  <c r="AB43" i="18"/>
  <c r="AB46" i="18" s="1"/>
  <c r="AB48" i="18" s="1"/>
  <c r="AB49" i="18" s="1"/>
  <c r="K43" i="14"/>
  <c r="K46" i="14" s="1"/>
  <c r="K48" i="14" s="1"/>
  <c r="K49" i="14" s="1"/>
  <c r="AQ14" i="14"/>
  <c r="AS14" i="14" s="1"/>
  <c r="AT14" i="14" s="1"/>
  <c r="AU14" i="14" s="1"/>
  <c r="AQ6" i="14"/>
  <c r="AS6" i="14" s="1"/>
  <c r="AT6" i="14" s="1"/>
  <c r="AU6" i="14" s="1"/>
  <c r="J32" i="7"/>
  <c r="E23" i="8"/>
  <c r="D31" i="8"/>
  <c r="H7" i="3"/>
  <c r="H15" i="3"/>
  <c r="I8" i="7"/>
  <c r="E16" i="7"/>
  <c r="C24" i="7"/>
  <c r="G32" i="7"/>
  <c r="D10" i="4"/>
  <c r="D16" i="4"/>
  <c r="G22" i="4"/>
  <c r="C32" i="4"/>
  <c r="H38" i="4"/>
  <c r="E54" i="4"/>
  <c r="C70" i="4"/>
  <c r="D86" i="4"/>
  <c r="H45" i="11"/>
  <c r="H47" i="11" s="1"/>
  <c r="H49" i="11" s="1"/>
  <c r="H50" i="11" s="1"/>
  <c r="W45" i="11"/>
  <c r="W47" i="11" s="1"/>
  <c r="W49" i="11" s="1"/>
  <c r="W50" i="11" s="1"/>
  <c r="AK45" i="11"/>
  <c r="AK47" i="11" s="1"/>
  <c r="AK49" i="11" s="1"/>
  <c r="AK50" i="11" s="1"/>
  <c r="AR18" i="11"/>
  <c r="AT18" i="11" s="1"/>
  <c r="AU18" i="11" s="1"/>
  <c r="AV18" i="11" s="1"/>
  <c r="AR4" i="11"/>
  <c r="AT4" i="11" s="1"/>
  <c r="AU4" i="11" s="1"/>
  <c r="AV4" i="11" s="1"/>
  <c r="AS45" i="18"/>
  <c r="AQ29" i="18"/>
  <c r="AS29" i="18" s="1"/>
  <c r="AT29" i="18" s="1"/>
  <c r="AU29" i="18" s="1"/>
  <c r="AQ27" i="18"/>
  <c r="AS27" i="18" s="1"/>
  <c r="AT27" i="18" s="1"/>
  <c r="AU27" i="18" s="1"/>
  <c r="AQ17" i="18"/>
  <c r="AS17" i="18" s="1"/>
  <c r="AT17" i="18" s="1"/>
  <c r="AU17" i="18" s="1"/>
  <c r="AQ6" i="18"/>
  <c r="AS6" i="18" s="1"/>
  <c r="AT6" i="18" s="1"/>
  <c r="AU6" i="18" s="1"/>
  <c r="L43" i="14"/>
  <c r="L46" i="14" s="1"/>
  <c r="L48" i="14" s="1"/>
  <c r="L49" i="14" s="1"/>
  <c r="AQ37" i="14"/>
  <c r="AS37" i="14" s="1"/>
  <c r="AT37" i="14" s="1"/>
  <c r="AU37" i="14" s="1"/>
  <c r="AQ29" i="14"/>
  <c r="AS29" i="14" s="1"/>
  <c r="AT29" i="14" s="1"/>
  <c r="AU29" i="14" s="1"/>
  <c r="C7" i="21"/>
  <c r="F23" i="8"/>
  <c r="E31" i="8"/>
  <c r="H8" i="3"/>
  <c r="H16" i="3"/>
  <c r="F16" i="7"/>
  <c r="D24" i="7"/>
  <c r="H32" i="7"/>
  <c r="E16" i="4"/>
  <c r="H22" i="4"/>
  <c r="H28" i="4"/>
  <c r="H32" i="4"/>
  <c r="I38" i="4"/>
  <c r="F54" i="4"/>
  <c r="G62" i="4"/>
  <c r="D70" i="4"/>
  <c r="G78" i="4"/>
  <c r="E86" i="4"/>
  <c r="E45" i="11"/>
  <c r="E47" i="11" s="1"/>
  <c r="E49" i="11" s="1"/>
  <c r="E50" i="11" s="1"/>
  <c r="L45" i="11"/>
  <c r="L47" i="11" s="1"/>
  <c r="L49" i="11" s="1"/>
  <c r="L50" i="11" s="1"/>
  <c r="S45" i="11"/>
  <c r="S47" i="11" s="1"/>
  <c r="S49" i="11" s="1"/>
  <c r="S50" i="11" s="1"/>
  <c r="AC45" i="11"/>
  <c r="AC47" i="11" s="1"/>
  <c r="AC49" i="11" s="1"/>
  <c r="AC50" i="11" s="1"/>
  <c r="AR21" i="11"/>
  <c r="AT21" i="11" s="1"/>
  <c r="AU21" i="11" s="1"/>
  <c r="AV21" i="11" s="1"/>
  <c r="AQ44" i="18"/>
  <c r="AS44" i="18" s="1"/>
  <c r="AQ35" i="18"/>
  <c r="AS35" i="18" s="1"/>
  <c r="AT35" i="18" s="1"/>
  <c r="AU35" i="18" s="1"/>
  <c r="AP42" i="18"/>
  <c r="AQ10" i="14"/>
  <c r="AS10" i="14" s="1"/>
  <c r="AT10" i="14" s="1"/>
  <c r="AU10" i="14" s="1"/>
  <c r="C15" i="21"/>
  <c r="J16" i="7"/>
  <c r="H9" i="3"/>
  <c r="H17" i="3"/>
  <c r="D65" i="13"/>
  <c r="I38" i="8"/>
  <c r="J70" i="4"/>
  <c r="G4" i="4"/>
  <c r="C12" i="4"/>
  <c r="F16" i="4"/>
  <c r="I28" i="4"/>
  <c r="I32" i="4"/>
  <c r="D56" i="4"/>
  <c r="E70" i="4"/>
  <c r="G86" i="4"/>
  <c r="I45" i="11"/>
  <c r="I47" i="11" s="1"/>
  <c r="I49" i="11" s="1"/>
  <c r="I50" i="11" s="1"/>
  <c r="P45" i="11"/>
  <c r="P47" i="11" s="1"/>
  <c r="P49" i="11" s="1"/>
  <c r="P50" i="11" s="1"/>
  <c r="AI45" i="11"/>
  <c r="AI47" i="11" s="1"/>
  <c r="AI49" i="11" s="1"/>
  <c r="AI50" i="11" s="1"/>
  <c r="AR46" i="11"/>
  <c r="AR17" i="11"/>
  <c r="AT17" i="11" s="1"/>
  <c r="AU17" i="11" s="1"/>
  <c r="AV17" i="11" s="1"/>
  <c r="AQ3" i="18"/>
  <c r="AS3" i="18" s="1"/>
  <c r="AT3" i="18" s="1"/>
  <c r="AU3" i="18" s="1"/>
  <c r="F43" i="14"/>
  <c r="F46" i="14" s="1"/>
  <c r="F48" i="14" s="1"/>
  <c r="F49" i="14" s="1"/>
  <c r="S43" i="14"/>
  <c r="S46" i="14" s="1"/>
  <c r="S48" i="14" s="1"/>
  <c r="S49" i="14" s="1"/>
  <c r="D74" i="4"/>
  <c r="J74" i="4"/>
  <c r="C74" i="4"/>
  <c r="I74" i="4"/>
  <c r="H74" i="4"/>
  <c r="G74" i="4"/>
  <c r="H4" i="7"/>
  <c r="G4" i="7"/>
  <c r="F4" i="7"/>
  <c r="E4" i="7"/>
  <c r="D4" i="7"/>
  <c r="H20" i="7"/>
  <c r="G20" i="7"/>
  <c r="F20" i="7"/>
  <c r="E20" i="7"/>
  <c r="D20" i="7"/>
  <c r="H36" i="7"/>
  <c r="G36" i="7"/>
  <c r="F36" i="7"/>
  <c r="E36" i="7"/>
  <c r="D36" i="7"/>
  <c r="J37" i="7"/>
  <c r="J38" i="7" s="1"/>
  <c r="E46" i="4"/>
  <c r="H66" i="4"/>
  <c r="J66" i="4"/>
  <c r="G66" i="4"/>
  <c r="F66" i="4"/>
  <c r="E66" i="4"/>
  <c r="D66" i="4"/>
  <c r="C66" i="4"/>
  <c r="J28" i="8"/>
  <c r="G18" i="7"/>
  <c r="F18" i="7"/>
  <c r="E18" i="7"/>
  <c r="D18" i="7"/>
  <c r="C18" i="7"/>
  <c r="F46" i="4"/>
  <c r="D46" i="4"/>
  <c r="J46" i="4"/>
  <c r="I46" i="4"/>
  <c r="G90" i="4"/>
  <c r="F21" i="8"/>
  <c r="H7" i="8"/>
  <c r="G21" i="8"/>
  <c r="H23" i="8"/>
  <c r="G37" i="8"/>
  <c r="H39" i="8"/>
  <c r="J16" i="8"/>
  <c r="J32" i="8"/>
  <c r="I6" i="7"/>
  <c r="H6" i="7"/>
  <c r="G6" i="7"/>
  <c r="F6" i="7"/>
  <c r="E6" i="7"/>
  <c r="I22" i="7"/>
  <c r="H22" i="7"/>
  <c r="G22" i="7"/>
  <c r="F22" i="7"/>
  <c r="E22" i="7"/>
  <c r="T24" i="6"/>
  <c r="D25" i="6" s="1"/>
  <c r="H46" i="4"/>
  <c r="J41" i="4"/>
  <c r="F42" i="4" s="1"/>
  <c r="D58" i="4"/>
  <c r="J58" i="4"/>
  <c r="C58" i="4"/>
  <c r="I58" i="4"/>
  <c r="H58" i="4"/>
  <c r="G58" i="4"/>
  <c r="F58" i="4"/>
  <c r="H82" i="4"/>
  <c r="J82" i="4"/>
  <c r="G82" i="4"/>
  <c r="F82" i="4"/>
  <c r="E82" i="4"/>
  <c r="D82" i="4"/>
  <c r="C82" i="4"/>
  <c r="F39" i="8"/>
  <c r="H47" i="4"/>
  <c r="J30" i="8"/>
  <c r="I7" i="8"/>
  <c r="H21" i="8"/>
  <c r="H37" i="8"/>
  <c r="J18" i="8"/>
  <c r="J34" i="8"/>
  <c r="U16" i="2"/>
  <c r="S16" i="2"/>
  <c r="Q16" i="2"/>
  <c r="O16" i="2"/>
  <c r="Y16" i="2"/>
  <c r="E42" i="4"/>
  <c r="H50" i="4"/>
  <c r="J50" i="4"/>
  <c r="G50" i="4"/>
  <c r="F50" i="4"/>
  <c r="E50" i="4"/>
  <c r="D50" i="4"/>
  <c r="C50" i="4"/>
  <c r="I66" i="4"/>
  <c r="E88" i="4"/>
  <c r="E21" i="8"/>
  <c r="I38" i="7"/>
  <c r="G5" i="8"/>
  <c r="F37" i="8"/>
  <c r="I5" i="8"/>
  <c r="I23" i="8"/>
  <c r="I39" i="8"/>
  <c r="J90" i="4"/>
  <c r="J18" i="7"/>
  <c r="C5" i="8"/>
  <c r="I21" i="8"/>
  <c r="I37" i="8"/>
  <c r="J4" i="8"/>
  <c r="J20" i="8"/>
  <c r="J36" i="8"/>
  <c r="AA16" i="2"/>
  <c r="H18" i="7"/>
  <c r="E38" i="7"/>
  <c r="E74" i="4"/>
  <c r="F47" i="4"/>
  <c r="F5" i="8"/>
  <c r="J12" i="8"/>
  <c r="G34" i="7"/>
  <c r="F34" i="7"/>
  <c r="E34" i="7"/>
  <c r="D34" i="7"/>
  <c r="C34" i="7"/>
  <c r="G7" i="8"/>
  <c r="G23" i="8"/>
  <c r="G39" i="8"/>
  <c r="C7" i="8"/>
  <c r="C23" i="8"/>
  <c r="J6" i="8"/>
  <c r="J22" i="8"/>
  <c r="J38" i="8"/>
  <c r="E16" i="2"/>
  <c r="C4" i="7"/>
  <c r="I18" i="7"/>
  <c r="H34" i="7"/>
  <c r="F95" i="4"/>
  <c r="E95" i="4"/>
  <c r="D95" i="4"/>
  <c r="C95" i="4"/>
  <c r="J95" i="4"/>
  <c r="I95" i="4"/>
  <c r="D18" i="4"/>
  <c r="C18" i="4"/>
  <c r="I18" i="4"/>
  <c r="H18" i="4"/>
  <c r="G18" i="4"/>
  <c r="G34" i="4"/>
  <c r="F34" i="4"/>
  <c r="E34" i="4"/>
  <c r="D34" i="4"/>
  <c r="C34" i="4"/>
  <c r="J34" i="4"/>
  <c r="J43" i="4"/>
  <c r="D44" i="4" s="1"/>
  <c r="F74" i="4"/>
  <c r="I82" i="4"/>
  <c r="AQ43" i="11"/>
  <c r="AR24" i="11"/>
  <c r="AT24" i="11" s="1"/>
  <c r="AU24" i="11" s="1"/>
  <c r="AV24" i="11" s="1"/>
  <c r="E37" i="8"/>
  <c r="J14" i="8"/>
  <c r="H90" i="4"/>
  <c r="H5" i="8"/>
  <c r="I90" i="4"/>
  <c r="D90" i="4"/>
  <c r="D5" i="8"/>
  <c r="D39" i="8"/>
  <c r="J8" i="8"/>
  <c r="AB15" i="2"/>
  <c r="G16" i="2"/>
  <c r="I4" i="7"/>
  <c r="C20" i="7"/>
  <c r="I34" i="7"/>
  <c r="E4" i="4"/>
  <c r="D4" i="4"/>
  <c r="C4" i="4"/>
  <c r="I4" i="4"/>
  <c r="H4" i="4"/>
  <c r="E20" i="4"/>
  <c r="D20" i="4"/>
  <c r="C20" i="4"/>
  <c r="I20" i="4"/>
  <c r="H20" i="4"/>
  <c r="G36" i="4"/>
  <c r="F36" i="4"/>
  <c r="E36" i="4"/>
  <c r="D36" i="4"/>
  <c r="C36" i="4"/>
  <c r="J36" i="4"/>
  <c r="H42" i="4"/>
  <c r="G88" i="4"/>
  <c r="F88" i="4"/>
  <c r="D88" i="4"/>
  <c r="C88" i="4"/>
  <c r="I88" i="4"/>
  <c r="D47" i="4"/>
  <c r="D42" i="4"/>
  <c r="T26" i="6"/>
  <c r="I6" i="4"/>
  <c r="I22" i="4"/>
  <c r="J38" i="4"/>
  <c r="D52" i="4"/>
  <c r="H60" i="4"/>
  <c r="D68" i="4"/>
  <c r="H76" i="4"/>
  <c r="D84" i="4"/>
  <c r="AT46" i="11"/>
  <c r="C8" i="4"/>
  <c r="E12" i="4"/>
  <c r="C24" i="4"/>
  <c r="C28" i="4"/>
  <c r="C38" i="4"/>
  <c r="C40" i="4"/>
  <c r="E52" i="4"/>
  <c r="I60" i="4"/>
  <c r="E68" i="4"/>
  <c r="G72" i="4"/>
  <c r="I76" i="4"/>
  <c r="C80" i="4"/>
  <c r="E84" i="4"/>
  <c r="V43" i="11"/>
  <c r="AR43" i="11" s="1"/>
  <c r="AT43" i="11" s="1"/>
  <c r="AR14" i="11"/>
  <c r="AT14" i="11" s="1"/>
  <c r="AU14" i="11" s="1"/>
  <c r="AV14" i="11" s="1"/>
  <c r="T23" i="6"/>
  <c r="T28" i="6"/>
  <c r="O29" i="6" s="1"/>
  <c r="C42" i="4"/>
  <c r="C46" i="4"/>
  <c r="C6" i="4"/>
  <c r="D8" i="4"/>
  <c r="E10" i="4"/>
  <c r="G14" i="4"/>
  <c r="H16" i="4"/>
  <c r="C22" i="4"/>
  <c r="D24" i="4"/>
  <c r="D26" i="4"/>
  <c r="D30" i="4"/>
  <c r="D32" i="4"/>
  <c r="D38" i="4"/>
  <c r="D40" i="4"/>
  <c r="F52" i="4"/>
  <c r="G54" i="4"/>
  <c r="H56" i="4"/>
  <c r="C62" i="4"/>
  <c r="D64" i="4"/>
  <c r="F68" i="4"/>
  <c r="G70" i="4"/>
  <c r="H72" i="4"/>
  <c r="C78" i="4"/>
  <c r="D80" i="4"/>
  <c r="F84" i="4"/>
  <c r="H86" i="4"/>
  <c r="AQ22" i="11"/>
  <c r="D6" i="4"/>
  <c r="E8" i="4"/>
  <c r="F10" i="4"/>
  <c r="G12" i="4"/>
  <c r="D22" i="4"/>
  <c r="E24" i="4"/>
  <c r="E26" i="4"/>
  <c r="E28" i="4"/>
  <c r="E32" i="4"/>
  <c r="E38" i="4"/>
  <c r="E40" i="4"/>
  <c r="G52" i="4"/>
  <c r="H54" i="4"/>
  <c r="C60" i="4"/>
  <c r="D62" i="4"/>
  <c r="G68" i="4"/>
  <c r="H70" i="4"/>
  <c r="C76" i="4"/>
  <c r="D78" i="4"/>
  <c r="G84" i="4"/>
  <c r="I86" i="4"/>
  <c r="T53" i="6"/>
  <c r="W52" i="6"/>
  <c r="E6" i="4"/>
  <c r="F8" i="4"/>
  <c r="G10" i="4"/>
  <c r="H12" i="4"/>
  <c r="I14" i="4"/>
  <c r="E22" i="4"/>
  <c r="F24" i="4"/>
  <c r="F26" i="4"/>
  <c r="F28" i="4"/>
  <c r="F30" i="4"/>
  <c r="F38" i="4"/>
  <c r="F40" i="4"/>
  <c r="H52" i="4"/>
  <c r="D60" i="4"/>
  <c r="E62" i="4"/>
  <c r="F64" i="4"/>
  <c r="H68" i="4"/>
  <c r="D76" i="4"/>
  <c r="E78" i="4"/>
  <c r="F80" i="4"/>
  <c r="H84" i="4"/>
  <c r="AR6" i="11"/>
  <c r="V22" i="11"/>
  <c r="T30" i="6"/>
  <c r="G8" i="4"/>
  <c r="H10" i="4"/>
  <c r="I12" i="4"/>
  <c r="C16" i="4"/>
  <c r="G24" i="4"/>
  <c r="G26" i="4"/>
  <c r="G28" i="4"/>
  <c r="G30" i="4"/>
  <c r="G32" i="4"/>
  <c r="G40" i="4"/>
  <c r="I52" i="4"/>
  <c r="C56" i="4"/>
  <c r="E60" i="4"/>
  <c r="F62" i="4"/>
  <c r="G64" i="4"/>
  <c r="C72" i="4"/>
  <c r="E76" i="4"/>
  <c r="F78" i="4"/>
  <c r="G80" i="4"/>
  <c r="U42" i="18"/>
  <c r="AQ37" i="18"/>
  <c r="AS37" i="18" s="1"/>
  <c r="AT37" i="18" s="1"/>
  <c r="AU37" i="18" s="1"/>
  <c r="AQ26" i="18"/>
  <c r="AS26" i="18" s="1"/>
  <c r="AT26" i="18" s="1"/>
  <c r="AU26" i="18" s="1"/>
  <c r="AP21" i="18"/>
  <c r="AP43" i="18" s="1"/>
  <c r="AP46" i="18" s="1"/>
  <c r="AP48" i="18" s="1"/>
  <c r="AP49" i="18" s="1"/>
  <c r="C43" i="14"/>
  <c r="C46" i="14" s="1"/>
  <c r="C48" i="14" s="1"/>
  <c r="C49" i="14" s="1"/>
  <c r="AQ10" i="18"/>
  <c r="AS10" i="18" s="1"/>
  <c r="AT10" i="18" s="1"/>
  <c r="AU10" i="18" s="1"/>
  <c r="U42" i="14"/>
  <c r="AQ22" i="14"/>
  <c r="U43" i="18"/>
  <c r="U46" i="18" s="1"/>
  <c r="U48" i="18" s="1"/>
  <c r="U49" i="18" s="1"/>
  <c r="U21" i="14"/>
  <c r="U43" i="14" s="1"/>
  <c r="U46" i="14" s="1"/>
  <c r="U48" i="14" s="1"/>
  <c r="U49" i="14" s="1"/>
  <c r="AQ30" i="18"/>
  <c r="AS30" i="18" s="1"/>
  <c r="AT30" i="18" s="1"/>
  <c r="AU30" i="18" s="1"/>
  <c r="AQ2" i="18"/>
  <c r="AP42" i="14"/>
  <c r="AQ22" i="18"/>
  <c r="AQ14" i="18"/>
  <c r="AS14" i="18" s="1"/>
  <c r="AT14" i="18" s="1"/>
  <c r="AU14" i="18" s="1"/>
  <c r="AR46" i="18"/>
  <c r="G43" i="14"/>
  <c r="G46" i="14" s="1"/>
  <c r="G48" i="14" s="1"/>
  <c r="G49" i="14" s="1"/>
  <c r="O43" i="14"/>
  <c r="O46" i="14" s="1"/>
  <c r="O48" i="14" s="1"/>
  <c r="O49" i="14" s="1"/>
  <c r="D8" i="19"/>
  <c r="D16" i="19"/>
  <c r="D25" i="19"/>
  <c r="D33" i="19"/>
  <c r="D41" i="19"/>
  <c r="C5" i="21"/>
  <c r="C13" i="21"/>
  <c r="C21" i="21"/>
  <c r="C30" i="21"/>
  <c r="C38" i="21"/>
  <c r="D9" i="19"/>
  <c r="D17" i="19"/>
  <c r="D26" i="19"/>
  <c r="D34" i="19"/>
  <c r="D42" i="19"/>
  <c r="C6" i="21"/>
  <c r="C14" i="21"/>
  <c r="C22" i="21"/>
  <c r="C31" i="21"/>
  <c r="C39" i="21"/>
  <c r="D10" i="19"/>
  <c r="D18" i="19"/>
  <c r="C32" i="21"/>
  <c r="C40" i="21"/>
  <c r="AP21" i="14"/>
  <c r="AP43" i="14" s="1"/>
  <c r="AP46" i="14" s="1"/>
  <c r="AP48" i="14" s="1"/>
  <c r="AP49" i="14" s="1"/>
  <c r="AR46" i="14"/>
  <c r="D3" i="19"/>
  <c r="D11" i="19"/>
  <c r="D19" i="19"/>
  <c r="D28" i="19"/>
  <c r="D36" i="19"/>
  <c r="D44" i="19"/>
  <c r="C8" i="21"/>
  <c r="C16" i="21"/>
  <c r="C25" i="21"/>
  <c r="C33" i="21"/>
  <c r="C41" i="21"/>
  <c r="D4" i="19"/>
  <c r="D12" i="19"/>
  <c r="D20" i="19"/>
  <c r="D29" i="19"/>
  <c r="D37" i="19"/>
  <c r="D45" i="19"/>
  <c r="C9" i="21"/>
  <c r="C17" i="21"/>
  <c r="C26" i="21"/>
  <c r="C34" i="21"/>
  <c r="C42" i="21"/>
  <c r="D5" i="19"/>
  <c r="D13" i="19"/>
  <c r="D21" i="19"/>
  <c r="D30" i="19"/>
  <c r="D38" i="19"/>
  <c r="C10" i="21"/>
  <c r="C18" i="21"/>
  <c r="C27" i="21"/>
  <c r="C35" i="21"/>
  <c r="C43" i="21"/>
  <c r="D6" i="19"/>
  <c r="D14" i="19"/>
  <c r="D22" i="19"/>
  <c r="D31" i="19"/>
  <c r="D39" i="19"/>
  <c r="C3" i="21"/>
  <c r="C11" i="21"/>
  <c r="C19" i="21"/>
  <c r="C28" i="21"/>
  <c r="C36" i="21"/>
  <c r="C44" i="21"/>
  <c r="D7" i="19"/>
  <c r="D32" i="19"/>
  <c r="C4" i="21"/>
  <c r="C12" i="21"/>
  <c r="C29" i="21"/>
  <c r="C37" i="21"/>
  <c r="H44" i="4" l="1"/>
  <c r="F44" i="4"/>
  <c r="E21" i="3"/>
  <c r="C21" i="3"/>
  <c r="K21" i="3"/>
  <c r="I21" i="3"/>
  <c r="AQ21" i="14"/>
  <c r="J24" i="8"/>
  <c r="J26" i="8"/>
  <c r="J10" i="8"/>
  <c r="E39" i="8"/>
  <c r="C90" i="4"/>
  <c r="F90" i="4"/>
  <c r="E90" i="4"/>
  <c r="C39" i="8"/>
  <c r="G21" i="3"/>
  <c r="H38" i="7"/>
  <c r="F92" i="4"/>
  <c r="G31" i="6"/>
  <c r="K31" i="6"/>
  <c r="O31" i="6"/>
  <c r="S31" i="6"/>
  <c r="T56" i="6"/>
  <c r="V26" i="6" s="1"/>
  <c r="V30" i="6"/>
  <c r="E31" i="6"/>
  <c r="I31" i="6"/>
  <c r="M31" i="6"/>
  <c r="Q31" i="6"/>
  <c r="R31" i="6"/>
  <c r="F31" i="6"/>
  <c r="T31" i="6"/>
  <c r="J31" i="6"/>
  <c r="N31" i="6"/>
  <c r="G38" i="7"/>
  <c r="H92" i="4"/>
  <c r="H48" i="4"/>
  <c r="C38" i="7"/>
  <c r="AQ42" i="14"/>
  <c r="AS42" i="14" s="1"/>
  <c r="AS22" i="14"/>
  <c r="AT22" i="14" s="1"/>
  <c r="AU22" i="14" s="1"/>
  <c r="F38" i="7"/>
  <c r="AT6" i="11"/>
  <c r="AU6" i="11" s="1"/>
  <c r="AV6" i="11" s="1"/>
  <c r="AR22" i="11"/>
  <c r="P29" i="6"/>
  <c r="H29" i="6"/>
  <c r="T29" i="6"/>
  <c r="S29" i="6"/>
  <c r="J29" i="6"/>
  <c r="Q29" i="6"/>
  <c r="M29" i="6"/>
  <c r="N29" i="6"/>
  <c r="F29" i="6"/>
  <c r="E29" i="6"/>
  <c r="L29" i="6"/>
  <c r="R29" i="6"/>
  <c r="D29" i="6"/>
  <c r="I29" i="6"/>
  <c r="K29" i="6"/>
  <c r="C31" i="6"/>
  <c r="C32" i="6" s="1"/>
  <c r="J42" i="4"/>
  <c r="I42" i="4"/>
  <c r="G42" i="4"/>
  <c r="AS2" i="18"/>
  <c r="AT2" i="18" s="1"/>
  <c r="AU2" i="18" s="1"/>
  <c r="AQ21" i="18"/>
  <c r="Q27" i="6"/>
  <c r="I27" i="6"/>
  <c r="H27" i="6"/>
  <c r="F27" i="6"/>
  <c r="E27" i="6"/>
  <c r="P27" i="6"/>
  <c r="M27" i="6"/>
  <c r="T27" i="6"/>
  <c r="S27" i="6"/>
  <c r="O27" i="6"/>
  <c r="G27" i="6"/>
  <c r="N27" i="6"/>
  <c r="L27" i="6"/>
  <c r="R27" i="6"/>
  <c r="D27" i="6"/>
  <c r="K27" i="6"/>
  <c r="J27" i="6"/>
  <c r="D92" i="4"/>
  <c r="J47" i="4"/>
  <c r="V24" i="6"/>
  <c r="E25" i="6"/>
  <c r="M25" i="6"/>
  <c r="F25" i="6"/>
  <c r="N25" i="6"/>
  <c r="G25" i="6"/>
  <c r="O25" i="6"/>
  <c r="H25" i="6"/>
  <c r="P25" i="6"/>
  <c r="I25" i="6"/>
  <c r="Q25" i="6"/>
  <c r="J25" i="6"/>
  <c r="R25" i="6"/>
  <c r="T25" i="6"/>
  <c r="L25" i="6"/>
  <c r="S25" i="6"/>
  <c r="K25" i="6"/>
  <c r="V53" i="6"/>
  <c r="D54" i="6"/>
  <c r="H54" i="6"/>
  <c r="L54" i="6"/>
  <c r="P54" i="6"/>
  <c r="E54" i="6"/>
  <c r="I54" i="6"/>
  <c r="M54" i="6"/>
  <c r="Q54" i="6"/>
  <c r="F54" i="6"/>
  <c r="J54" i="6"/>
  <c r="N54" i="6"/>
  <c r="R54" i="6"/>
  <c r="C54" i="6"/>
  <c r="C55" i="6" s="1"/>
  <c r="S54" i="6"/>
  <c r="G54" i="6"/>
  <c r="T54" i="6"/>
  <c r="K54" i="6"/>
  <c r="O54" i="6"/>
  <c r="P31" i="6"/>
  <c r="L31" i="6"/>
  <c r="AS22" i="18"/>
  <c r="AT22" i="18" s="1"/>
  <c r="AU22" i="18" s="1"/>
  <c r="AQ42" i="18"/>
  <c r="AS42" i="18" s="1"/>
  <c r="AT42" i="18" s="1"/>
  <c r="AU42" i="18" s="1"/>
  <c r="V45" i="11"/>
  <c r="V47" i="11" s="1"/>
  <c r="D31" i="6"/>
  <c r="AS21" i="14"/>
  <c r="AQ45" i="11"/>
  <c r="AQ47" i="11" s="1"/>
  <c r="V23" i="6"/>
  <c r="E44" i="4"/>
  <c r="C44" i="4"/>
  <c r="J44" i="4"/>
  <c r="I44" i="4"/>
  <c r="G44" i="4"/>
  <c r="D38" i="7"/>
  <c r="H31" i="6"/>
  <c r="G29" i="6"/>
  <c r="X52" i="6" l="1"/>
  <c r="V28" i="6"/>
  <c r="D32" i="6"/>
  <c r="E32" i="6" s="1"/>
  <c r="F32" i="6" s="1"/>
  <c r="G32" i="6" s="1"/>
  <c r="H32" i="6" s="1"/>
  <c r="I32" i="6" s="1"/>
  <c r="J32" i="6" s="1"/>
  <c r="K32" i="6" s="1"/>
  <c r="L32" i="6" s="1"/>
  <c r="M32" i="6" s="1"/>
  <c r="N32" i="6" s="1"/>
  <c r="O32" i="6" s="1"/>
  <c r="P32" i="6" s="1"/>
  <c r="Q32" i="6" s="1"/>
  <c r="R32" i="6" s="1"/>
  <c r="S32" i="6" s="1"/>
  <c r="H96" i="4"/>
  <c r="AS21" i="18"/>
  <c r="AQ43" i="18"/>
  <c r="AQ46" i="18" s="1"/>
  <c r="AT22" i="11"/>
  <c r="AT45" i="11" s="1"/>
  <c r="AT47" i="11" s="1"/>
  <c r="AR45" i="11"/>
  <c r="AR47" i="11" s="1"/>
  <c r="D55" i="6"/>
  <c r="E55" i="6" s="1"/>
  <c r="F55" i="6" s="1"/>
  <c r="G55" i="6" s="1"/>
  <c r="H55" i="6" s="1"/>
  <c r="I55" i="6" s="1"/>
  <c r="J55" i="6" s="1"/>
  <c r="K55" i="6" s="1"/>
  <c r="L55" i="6" s="1"/>
  <c r="M55" i="6" s="1"/>
  <c r="N55" i="6" s="1"/>
  <c r="O55" i="6" s="1"/>
  <c r="P55" i="6" s="1"/>
  <c r="Q55" i="6" s="1"/>
  <c r="R55" i="6" s="1"/>
  <c r="S55" i="6" s="1"/>
  <c r="E48" i="4"/>
  <c r="J92" i="4"/>
  <c r="I48" i="4"/>
  <c r="C48" i="4"/>
  <c r="J48" i="4"/>
  <c r="G48" i="4"/>
  <c r="F48" i="4"/>
  <c r="AQ43" i="14"/>
  <c r="AQ46" i="14" s="1"/>
  <c r="AS46" i="14" s="1"/>
  <c r="AY46" i="14" s="1"/>
  <c r="D48" i="4"/>
  <c r="F96" i="4"/>
  <c r="F93" i="4"/>
  <c r="AS43" i="14"/>
  <c r="D96" i="4"/>
  <c r="D93" i="4"/>
  <c r="T59" i="6"/>
  <c r="V58" i="6"/>
  <c r="V56" i="6"/>
  <c r="V59" i="6" l="1"/>
  <c r="T60" i="6"/>
  <c r="U14" i="6"/>
  <c r="U6" i="6"/>
  <c r="U21" i="6"/>
  <c r="U13" i="6"/>
  <c r="U5" i="6"/>
  <c r="U58" i="6"/>
  <c r="U20" i="6"/>
  <c r="U12" i="6"/>
  <c r="U4" i="6"/>
  <c r="U51" i="6"/>
  <c r="U47" i="6"/>
  <c r="U43" i="6"/>
  <c r="U39" i="6"/>
  <c r="U35" i="6"/>
  <c r="U19" i="6"/>
  <c r="U11" i="6"/>
  <c r="U59" i="6"/>
  <c r="U18" i="6"/>
  <c r="U10" i="6"/>
  <c r="U57" i="6"/>
  <c r="U50" i="6"/>
  <c r="U46" i="6"/>
  <c r="U42" i="6"/>
  <c r="U38" i="6"/>
  <c r="U34" i="6"/>
  <c r="U17" i="6"/>
  <c r="U9" i="6"/>
  <c r="U22" i="6"/>
  <c r="U8" i="6"/>
  <c r="U7" i="6"/>
  <c r="U41" i="6"/>
  <c r="U37" i="6"/>
  <c r="U49" i="6"/>
  <c r="U33" i="6"/>
  <c r="U15" i="6"/>
  <c r="U45" i="6"/>
  <c r="U16" i="6"/>
  <c r="U40" i="6"/>
  <c r="K60" i="6"/>
  <c r="C60" i="6"/>
  <c r="C61" i="6" s="1"/>
  <c r="M60" i="6"/>
  <c r="R60" i="6"/>
  <c r="S60" i="6"/>
  <c r="I60" i="6"/>
  <c r="U36" i="6"/>
  <c r="L60" i="6"/>
  <c r="U52" i="6"/>
  <c r="D60" i="6"/>
  <c r="E60" i="6"/>
  <c r="U48" i="6"/>
  <c r="J60" i="6"/>
  <c r="O60" i="6"/>
  <c r="G60" i="6"/>
  <c r="Q60" i="6"/>
  <c r="N60" i="6"/>
  <c r="H60" i="6"/>
  <c r="P60" i="6"/>
  <c r="F60" i="6"/>
  <c r="U44" i="6"/>
  <c r="U30" i="6"/>
  <c r="U26" i="6"/>
  <c r="U24" i="6"/>
  <c r="U23" i="6"/>
  <c r="U53" i="6"/>
  <c r="U28" i="6"/>
  <c r="F97" i="4"/>
  <c r="K92" i="4"/>
  <c r="I93" i="4"/>
  <c r="G93" i="4"/>
  <c r="J93" i="4"/>
  <c r="E93" i="4"/>
  <c r="C93" i="4"/>
  <c r="H93" i="4"/>
  <c r="AT21" i="18"/>
  <c r="AU21" i="18" s="1"/>
  <c r="AS43" i="18"/>
  <c r="AS46" i="18" s="1"/>
  <c r="U56" i="6"/>
  <c r="H97" i="4"/>
  <c r="D97" i="4"/>
  <c r="J96" i="4"/>
  <c r="D61" i="6" l="1"/>
  <c r="E61" i="6" s="1"/>
  <c r="F61" i="6" s="1"/>
  <c r="G61" i="6" s="1"/>
  <c r="H61" i="6" s="1"/>
  <c r="I61" i="6" s="1"/>
  <c r="J61" i="6" s="1"/>
  <c r="K61" i="6" s="1"/>
  <c r="L61" i="6" s="1"/>
  <c r="M61" i="6" s="1"/>
  <c r="N61" i="6" s="1"/>
  <c r="O61" i="6" s="1"/>
  <c r="P61" i="6" s="1"/>
  <c r="Q61" i="6" s="1"/>
  <c r="R61" i="6" s="1"/>
  <c r="S61" i="6" s="1"/>
  <c r="K96" i="4"/>
  <c r="J97" i="4"/>
  <c r="K69" i="4"/>
  <c r="K67" i="4"/>
  <c r="K53" i="4"/>
  <c r="K73" i="4"/>
  <c r="I97" i="4"/>
  <c r="K35" i="4"/>
  <c r="K87" i="4"/>
  <c r="K59" i="4"/>
  <c r="K55" i="4"/>
  <c r="K91" i="4"/>
  <c r="K51" i="4"/>
  <c r="K9" i="4"/>
  <c r="K25" i="4"/>
  <c r="K37" i="4"/>
  <c r="K65" i="4"/>
  <c r="K45" i="4"/>
  <c r="K5" i="4"/>
  <c r="K11" i="4"/>
  <c r="K27" i="4"/>
  <c r="K61" i="4"/>
  <c r="K13" i="4"/>
  <c r="K83" i="4"/>
  <c r="K29" i="4"/>
  <c r="K31" i="4"/>
  <c r="K3" i="4"/>
  <c r="K33" i="4"/>
  <c r="K75" i="4"/>
  <c r="K21" i="4"/>
  <c r="K63" i="4"/>
  <c r="K57" i="4"/>
  <c r="K89" i="4"/>
  <c r="K85" i="4"/>
  <c r="K71" i="4"/>
  <c r="K81" i="4"/>
  <c r="K17" i="4"/>
  <c r="K19" i="4"/>
  <c r="K79" i="4"/>
  <c r="C97" i="4"/>
  <c r="K94" i="4"/>
  <c r="K7" i="4"/>
  <c r="K23" i="4"/>
  <c r="K15" i="4"/>
  <c r="G97" i="4"/>
  <c r="K49" i="4"/>
  <c r="E97" i="4"/>
  <c r="K39" i="4"/>
  <c r="K77" i="4"/>
  <c r="K43" i="4"/>
  <c r="K41" i="4"/>
  <c r="K47" i="4"/>
</calcChain>
</file>

<file path=xl/sharedStrings.xml><?xml version="1.0" encoding="utf-8"?>
<sst xmlns="http://schemas.openxmlformats.org/spreadsheetml/2006/main" count="1193" uniqueCount="239">
  <si>
    <t>Length Class</t>
  </si>
  <si>
    <t>Inboard</t>
  </si>
  <si>
    <t>Jet</t>
  </si>
  <si>
    <t>Outboard</t>
  </si>
  <si>
    <t>Sail</t>
  </si>
  <si>
    <t>Unknown</t>
  </si>
  <si>
    <t>TOTAL</t>
  </si>
  <si>
    <t>≤10'</t>
  </si>
  <si>
    <t>11'-14'</t>
  </si>
  <si>
    <t>15'-18'</t>
  </si>
  <si>
    <t>19'-22'</t>
  </si>
  <si>
    <t>23'-26'</t>
  </si>
  <si>
    <t>27'-30'</t>
  </si>
  <si>
    <t>31'-34'</t>
  </si>
  <si>
    <t>35'-38'</t>
  </si>
  <si>
    <t>39'-42'</t>
  </si>
  <si>
    <t>43'-46'</t>
  </si>
  <si>
    <t>47'-50'</t>
  </si>
  <si>
    <t>51'-54'</t>
  </si>
  <si>
    <t>55'-58'</t>
  </si>
  <si>
    <t>59'-62'</t>
  </si>
  <si>
    <t>63'-66'</t>
  </si>
  <si>
    <t>67'-70'</t>
  </si>
  <si>
    <t>&gt;70'</t>
  </si>
  <si>
    <t>Vessel Type</t>
  </si>
  <si>
    <t>Age Class of Vessel</t>
  </si>
  <si>
    <t>Cabin Cruiser</t>
  </si>
  <si>
    <t>Houseboat</t>
  </si>
  <si>
    <t>Runabout</t>
  </si>
  <si>
    <t>Sailboat</t>
  </si>
  <si>
    <t>0-5</t>
  </si>
  <si>
    <t>5-10</t>
  </si>
  <si>
    <t>16-20</t>
  </si>
  <si>
    <t>21-25</t>
  </si>
  <si>
    <t>26-30</t>
  </si>
  <si>
    <t>31-35</t>
  </si>
  <si>
    <t>36-40</t>
  </si>
  <si>
    <t>41-45</t>
  </si>
  <si>
    <t>46-50</t>
  </si>
  <si>
    <t>&gt;50</t>
  </si>
  <si>
    <t>Gas</t>
  </si>
  <si>
    <t>Diesel</t>
  </si>
  <si>
    <t>Electric</t>
  </si>
  <si>
    <t>Other</t>
  </si>
  <si>
    <t>xtab</t>
  </si>
  <si>
    <t>Aluminum</t>
  </si>
  <si>
    <t>Concrete</t>
  </si>
  <si>
    <t>Fiberglas</t>
  </si>
  <si>
    <t>Rubber</t>
  </si>
  <si>
    <t>Steel</t>
  </si>
  <si>
    <t>Wood</t>
  </si>
  <si>
    <t>Clallam</t>
  </si>
  <si>
    <t>Clark</t>
  </si>
  <si>
    <t>Cowlitz</t>
  </si>
  <si>
    <t>Grays Harbor</t>
  </si>
  <si>
    <t>Island</t>
  </si>
  <si>
    <t>Jefferson</t>
  </si>
  <si>
    <t>King</t>
  </si>
  <si>
    <t>Kitsap</t>
  </si>
  <si>
    <t>Lewis</t>
  </si>
  <si>
    <t>Mason</t>
  </si>
  <si>
    <t>Pacific</t>
  </si>
  <si>
    <t>Pierce</t>
  </si>
  <si>
    <t>San Juan</t>
  </si>
  <si>
    <t>Skagit</t>
  </si>
  <si>
    <t>Skamania</t>
  </si>
  <si>
    <t>Snohomish</t>
  </si>
  <si>
    <t>Thurston</t>
  </si>
  <si>
    <t>Wahkiakum</t>
  </si>
  <si>
    <t>Whatcom</t>
  </si>
  <si>
    <t>W. Wash. Total</t>
  </si>
  <si>
    <t>Adams</t>
  </si>
  <si>
    <t>Asotin</t>
  </si>
  <si>
    <t>Benton</t>
  </si>
  <si>
    <t>Chelan</t>
  </si>
  <si>
    <t>Columbia</t>
  </si>
  <si>
    <t>Douglas</t>
  </si>
  <si>
    <t>Ferry</t>
  </si>
  <si>
    <t>Franklin</t>
  </si>
  <si>
    <t>Garfield</t>
  </si>
  <si>
    <t>Grant</t>
  </si>
  <si>
    <t>Kittitas</t>
  </si>
  <si>
    <t>Klickitat</t>
  </si>
  <si>
    <t>Lincoln</t>
  </si>
  <si>
    <t>Okanogan</t>
  </si>
  <si>
    <t>Pend Oreille</t>
  </si>
  <si>
    <t>Spokane</t>
  </si>
  <si>
    <t>Stevens</t>
  </si>
  <si>
    <t>Walla Walla</t>
  </si>
  <si>
    <t>Whitman</t>
  </si>
  <si>
    <t>Yakima</t>
  </si>
  <si>
    <t>E. Wash. Total</t>
  </si>
  <si>
    <t>State Total</t>
  </si>
  <si>
    <t>6-10</t>
  </si>
  <si>
    <t>11-15</t>
  </si>
  <si>
    <t>Plastic</t>
  </si>
  <si>
    <t>Hull Material</t>
  </si>
  <si>
    <t>Vessel Age Class</t>
  </si>
  <si>
    <t>County</t>
  </si>
  <si>
    <t>% of Total</t>
  </si>
  <si>
    <t>Puget Sound</t>
  </si>
  <si>
    <t>Coast</t>
  </si>
  <si>
    <t>Inland</t>
  </si>
  <si>
    <t>Percent of Total</t>
  </si>
  <si>
    <t>All Lengths</t>
  </si>
  <si>
    <t>Resident State of Owner</t>
  </si>
  <si>
    <t>Count of Vessels</t>
  </si>
  <si>
    <t>WA</t>
  </si>
  <si>
    <t>CA</t>
  </si>
  <si>
    <t>OR</t>
  </si>
  <si>
    <t>AZ</t>
  </si>
  <si>
    <t>ID</t>
  </si>
  <si>
    <t>TX</t>
  </si>
  <si>
    <t>CO</t>
  </si>
  <si>
    <t>NV</t>
  </si>
  <si>
    <t>MT</t>
  </si>
  <si>
    <t>AK</t>
  </si>
  <si>
    <t>FL</t>
  </si>
  <si>
    <t>UT</t>
  </si>
  <si>
    <t>HI</t>
  </si>
  <si>
    <t>NM</t>
  </si>
  <si>
    <t>IL</t>
  </si>
  <si>
    <t>VA</t>
  </si>
  <si>
    <t>WY</t>
  </si>
  <si>
    <t>MN</t>
  </si>
  <si>
    <t>NC</t>
  </si>
  <si>
    <t>OH</t>
  </si>
  <si>
    <t>SD</t>
  </si>
  <si>
    <t>IN</t>
  </si>
  <si>
    <t>MD</t>
  </si>
  <si>
    <t>OK</t>
  </si>
  <si>
    <t>NE</t>
  </si>
  <si>
    <t>WI</t>
  </si>
  <si>
    <t>MI</t>
  </si>
  <si>
    <t>TN</t>
  </si>
  <si>
    <t>ND</t>
  </si>
  <si>
    <t>DE</t>
  </si>
  <si>
    <t>MO</t>
  </si>
  <si>
    <t>NY</t>
  </si>
  <si>
    <t>PA</t>
  </si>
  <si>
    <t>LA</t>
  </si>
  <si>
    <t>GA</t>
  </si>
  <si>
    <t>KS</t>
  </si>
  <si>
    <t>SC</t>
  </si>
  <si>
    <t>AL</t>
  </si>
  <si>
    <t>IA</t>
  </si>
  <si>
    <t>MS</t>
  </si>
  <si>
    <t>WV</t>
  </si>
  <si>
    <t>Unk</t>
  </si>
  <si>
    <t>Total</t>
  </si>
  <si>
    <t>Expiraton Date</t>
  </si>
  <si>
    <t>Count</t>
  </si>
  <si>
    <t>Moorage County</t>
  </si>
  <si>
    <t>Propulsion</t>
  </si>
  <si>
    <t>Boat Type</t>
  </si>
  <si>
    <t>Difference</t>
  </si>
  <si>
    <t>2002 Fleet</t>
  </si>
  <si>
    <t>2016 Fleet</t>
  </si>
  <si>
    <t>2002-2016 Difference</t>
  </si>
  <si>
    <t>New Entrants 7/15-6/16</t>
  </si>
  <si>
    <t>Residence County</t>
  </si>
  <si>
    <t>Out-of-State</t>
  </si>
  <si>
    <t>≥2018</t>
  </si>
  <si>
    <t>C</t>
  </si>
  <si>
    <t>D</t>
  </si>
  <si>
    <t>H</t>
  </si>
  <si>
    <t>I</t>
  </si>
  <si>
    <t>J</t>
  </si>
  <si>
    <t>M</t>
  </si>
  <si>
    <t>O</t>
  </si>
  <si>
    <t>P</t>
  </si>
  <si>
    <t>Q</t>
  </si>
  <si>
    <t>S</t>
  </si>
  <si>
    <t>W</t>
  </si>
  <si>
    <t>X</t>
  </si>
  <si>
    <t>Paddlecraft</t>
  </si>
  <si>
    <t>Inflatable</t>
  </si>
  <si>
    <t>Pontoon Boat</t>
  </si>
  <si>
    <t>Airboat</t>
  </si>
  <si>
    <t>Auxillary Sail</t>
  </si>
  <si>
    <t>Rowboat</t>
  </si>
  <si>
    <t>Pod</t>
  </si>
  <si>
    <t>Sterndrive</t>
  </si>
  <si>
    <t>Engine Drive</t>
  </si>
  <si>
    <t>Fiberglass</t>
  </si>
  <si>
    <t>Rubber/Vinyl/Canvas</t>
  </si>
  <si>
    <t>Air Thrust</t>
  </si>
  <si>
    <t>Water Jet</t>
  </si>
  <si>
    <t>Manual</t>
  </si>
  <si>
    <t>Propeller</t>
  </si>
  <si>
    <t>Western WA Total</t>
  </si>
  <si>
    <t>Eastern WA Total</t>
  </si>
  <si>
    <t>Grand Total</t>
  </si>
  <si>
    <t>Cumulative %</t>
  </si>
  <si>
    <t>Rubber Vinyl Canvas</t>
  </si>
  <si>
    <t>AP</t>
  </si>
  <si>
    <t>2018 Fleet</t>
  </si>
  <si>
    <t>Personal Watercraft</t>
  </si>
  <si>
    <t>Open Motorboat</t>
  </si>
  <si>
    <t>Sail Only</t>
  </si>
  <si>
    <t>Auxiliary Sail</t>
  </si>
  <si>
    <t>Pod Drive</t>
  </si>
  <si>
    <t>2016-2018 Difference</t>
  </si>
  <si>
    <t>In-State Total</t>
  </si>
  <si>
    <t>Seattle CSA</t>
  </si>
  <si>
    <t>% of vessels</t>
  </si>
  <si>
    <t># vessels received</t>
  </si>
  <si>
    <t># Vessels Sent</t>
  </si>
  <si>
    <t>% of Vessels</t>
  </si>
  <si>
    <t>AR</t>
  </si>
  <si>
    <t>CT</t>
  </si>
  <si>
    <t>DC</t>
  </si>
  <si>
    <t>KY</t>
  </si>
  <si>
    <t>MA</t>
  </si>
  <si>
    <t>RI</t>
  </si>
  <si>
    <t>NJ</t>
  </si>
  <si>
    <t>NH</t>
  </si>
  <si>
    <t>ME</t>
  </si>
  <si>
    <t>County of Moorage</t>
  </si>
  <si>
    <t>Cabin Motorboat</t>
  </si>
  <si>
    <t>Inflatable Boat</t>
  </si>
  <si>
    <t>Total In-State</t>
  </si>
  <si>
    <t xml:space="preserve"> </t>
  </si>
  <si>
    <t>% Vessels Sent</t>
  </si>
  <si>
    <t>Western Washington Counties</t>
  </si>
  <si>
    <t>Eastern Washington Counties</t>
  </si>
  <si>
    <t>Ranking by # Vessels &lt;26' Received from Other Counties</t>
  </si>
  <si>
    <t>Ranking by % Vessels &lt;26' Received from Other Counties</t>
  </si>
  <si>
    <t>Ranking by # Vessels ≥26' Sent to Other Counties</t>
  </si>
  <si>
    <t>Ranking by % Vessels ≥26' Sent to Other Counties</t>
  </si>
  <si>
    <t>Ranking by # Vessels ≥26' Received from Other Counties</t>
  </si>
  <si>
    <t>Ranking by % Vessels ≥26' Received from Other Counties</t>
  </si>
  <si>
    <t>Ranking by # Vessels &lt;26' Sent to Other Counties</t>
  </si>
  <si>
    <t>Ranking by % Vessels &lt;26' Sent to Other Counties</t>
  </si>
  <si>
    <t>All</t>
  </si>
  <si>
    <t>% Sent</t>
  </si>
  <si>
    <t>% Received</t>
  </si>
  <si>
    <t>Y</t>
  </si>
  <si>
    <t>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</si>
</sst>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/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49" fontId="0" fillId="0" borderId="0" xfId="0" applyNumberFormat="1"/>
    <xf numFmtId="164" fontId="0" fillId="0" borderId="0" xfId="0" applyNumberFormat="1"/>
    <xf numFmtId="3" fontId="0" fillId="0" borderId="0" xfId="0" applyNumberFormat="1" applyAlignment="1">
      <alignment horizontal="right" indent="1"/>
    </xf>
    <xf numFmtId="164" fontId="0" fillId="0" borderId="0" xfId="0" applyNumberFormat="1" applyAlignment="1">
      <alignment horizontal="right" indent="1"/>
    </xf>
    <xf numFmtId="164" fontId="0" fillId="0" borderId="0" xfId="0" applyNumberFormat="1" applyFill="1" applyAlignment="1">
      <alignment horizontal="right" inden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164" fontId="0" fillId="2" borderId="0" xfId="0" applyNumberFormat="1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10" fontId="1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Continuous" wrapText="1"/>
    </xf>
    <xf numFmtId="3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/>
    </xf>
  </cellXfs>
  <cellStyles count="5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Vessel Count by Registration Expiration Year</a:t>
            </a:r>
          </a:p>
          <a:p>
            <a:pPr>
              <a:defRPr/>
            </a:pPr>
            <a:r>
              <a:rPr lang="en-US" sz="1400"/>
              <a:t>June 30, 2018</a:t>
            </a:r>
          </a:p>
        </c:rich>
      </c:tx>
      <c:layout>
        <c:manualLayout>
          <c:xMode val="edge"/>
          <c:yMode val="edge"/>
          <c:x val="0.2658910961372547"/>
          <c:y val="1.650165016501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08069394913099"/>
          <c:y val="9.2039383631262905E-2"/>
          <c:w val="0.76761475203949003"/>
          <c:h val="0.7771280848930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CountxExpire!$B$1</c:f>
              <c:strCache>
                <c:ptCount val="1"/>
                <c:pt idx="0">
                  <c:v>Count</c:v>
                </c:pt>
              </c:strCache>
            </c:strRef>
          </c:tx>
          <c:invertIfNegative val="0"/>
          <c:cat>
            <c:strRef>
              <c:f>CountxExpire!$A$2:$A$34</c:f>
              <c:strCache>
                <c:ptCount val="33"/>
                <c:pt idx="0">
                  <c:v>≥2018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1991</c:v>
                </c:pt>
                <c:pt idx="29">
                  <c:v>1990</c:v>
                </c:pt>
                <c:pt idx="30">
                  <c:v>1989</c:v>
                </c:pt>
                <c:pt idx="31">
                  <c:v>1988</c:v>
                </c:pt>
                <c:pt idx="32">
                  <c:v>1987</c:v>
                </c:pt>
              </c:strCache>
            </c:strRef>
          </c:cat>
          <c:val>
            <c:numRef>
              <c:f>CountxExpire!$B$2:$B$34</c:f>
              <c:numCache>
                <c:formatCode>#,##0</c:formatCode>
                <c:ptCount val="33"/>
                <c:pt idx="0">
                  <c:v>220908</c:v>
                </c:pt>
                <c:pt idx="1">
                  <c:v>42703</c:v>
                </c:pt>
                <c:pt idx="2">
                  <c:v>29082</c:v>
                </c:pt>
                <c:pt idx="3">
                  <c:v>22719</c:v>
                </c:pt>
                <c:pt idx="4">
                  <c:v>20487</c:v>
                </c:pt>
                <c:pt idx="5">
                  <c:v>19215</c:v>
                </c:pt>
                <c:pt idx="6">
                  <c:v>18687</c:v>
                </c:pt>
                <c:pt idx="7">
                  <c:v>18543</c:v>
                </c:pt>
                <c:pt idx="8">
                  <c:v>20231</c:v>
                </c:pt>
                <c:pt idx="9">
                  <c:v>3739</c:v>
                </c:pt>
                <c:pt idx="10">
                  <c:v>3929</c:v>
                </c:pt>
                <c:pt idx="11">
                  <c:v>3713</c:v>
                </c:pt>
                <c:pt idx="12">
                  <c:v>3144</c:v>
                </c:pt>
                <c:pt idx="13">
                  <c:v>2698</c:v>
                </c:pt>
                <c:pt idx="14">
                  <c:v>2565</c:v>
                </c:pt>
                <c:pt idx="15">
                  <c:v>2450</c:v>
                </c:pt>
                <c:pt idx="16">
                  <c:v>2137</c:v>
                </c:pt>
                <c:pt idx="17">
                  <c:v>2117</c:v>
                </c:pt>
                <c:pt idx="18">
                  <c:v>2044</c:v>
                </c:pt>
                <c:pt idx="19">
                  <c:v>1983</c:v>
                </c:pt>
                <c:pt idx="20">
                  <c:v>1516</c:v>
                </c:pt>
                <c:pt idx="21">
                  <c:v>958</c:v>
                </c:pt>
                <c:pt idx="22">
                  <c:v>778</c:v>
                </c:pt>
                <c:pt idx="23">
                  <c:v>586</c:v>
                </c:pt>
                <c:pt idx="24">
                  <c:v>530</c:v>
                </c:pt>
                <c:pt idx="25">
                  <c:v>394</c:v>
                </c:pt>
                <c:pt idx="26">
                  <c:v>318</c:v>
                </c:pt>
                <c:pt idx="27">
                  <c:v>1</c:v>
                </c:pt>
                <c:pt idx="28" formatCode="General">
                  <c:v>244</c:v>
                </c:pt>
                <c:pt idx="29" formatCode="General">
                  <c:v>117</c:v>
                </c:pt>
                <c:pt idx="30" formatCode="General">
                  <c:v>129</c:v>
                </c:pt>
                <c:pt idx="31" formatCode="General">
                  <c:v>92</c:v>
                </c:pt>
                <c:pt idx="32" formatCode="General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F-3E49-BDCC-99BC2C53D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2585064"/>
        <c:axId val="-2132390760"/>
      </c:barChart>
      <c:catAx>
        <c:axId val="-2132585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Registration Expiration</a:t>
                </a:r>
                <a:r>
                  <a:rPr lang="en-US" baseline="0"/>
                  <a:t> Year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119093123068403"/>
              <c:y val="0.932196794746945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880000"/>
          <a:lstStyle/>
          <a:p>
            <a:pPr>
              <a:defRPr/>
            </a:pPr>
            <a:endParaRPr lang="en-US"/>
          </a:p>
        </c:txPr>
        <c:crossAx val="-2132390760"/>
        <c:crosses val="autoZero"/>
        <c:auto val="1"/>
        <c:lblAlgn val="ctr"/>
        <c:lblOffset val="100"/>
        <c:noMultiLvlLbl val="0"/>
      </c:catAx>
      <c:valAx>
        <c:axId val="-21323907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#</a:t>
                </a:r>
                <a:r>
                  <a:rPr lang="en-US" baseline="0"/>
                  <a:t> of Vessels</a:t>
                </a:r>
              </a:p>
            </c:rich>
          </c:tx>
          <c:layout>
            <c:manualLayout>
              <c:xMode val="edge"/>
              <c:yMode val="edge"/>
              <c:x val="3.1900138696255201E-2"/>
              <c:y val="0.4625310926240229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-2132585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% Vessels ≥26' Sent &amp; Received by Eastern WA Counties</a:t>
            </a:r>
            <a:endParaRPr lang="en-US" sz="1600">
              <a:effectLst/>
            </a:endParaRPr>
          </a:p>
        </c:rich>
      </c:tx>
      <c:layout>
        <c:manualLayout>
          <c:xMode val="edge"/>
          <c:yMode val="edge"/>
          <c:x val="0.14423095958338278"/>
          <c:y val="3.5946814502324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26318573698918"/>
          <c:y val="0.11188578811940235"/>
          <c:w val="0.77802556720770988"/>
          <c:h val="0.710945765369791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'E. Wash Rankings Chart'!$A$2</c:f>
              <c:strCache>
                <c:ptCount val="1"/>
                <c:pt idx="0">
                  <c:v>Adams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'Vessels ≥26'' Sent &amp; Rec''d'!$C$3</c:f>
              <c:numCache>
                <c:formatCode>0.0%</c:formatCode>
                <c:ptCount val="1"/>
                <c:pt idx="0">
                  <c:v>0.11881188118811881</c:v>
                </c:pt>
              </c:numCache>
            </c:numRef>
          </c:xVal>
          <c:yVal>
            <c:numRef>
              <c:f>'Vessels ≥26'' Sent &amp; Rec''d'!$D$3</c:f>
              <c:numCache>
                <c:formatCode>0.0%</c:formatCode>
                <c:ptCount val="1"/>
                <c:pt idx="0">
                  <c:v>0.13592233009708737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C7-8745-9BE0-DA67BBC22B8B}"/>
            </c:ext>
          </c:extLst>
        </c:ser>
        <c:ser>
          <c:idx val="1"/>
          <c:order val="1"/>
          <c:tx>
            <c:strRef>
              <c:f>'E. Wash Rankings Chart'!$A$3</c:f>
              <c:strCache>
                <c:ptCount val="1"/>
                <c:pt idx="0">
                  <c:v>Asotin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'Vessels ≥26'' Sent &amp; Rec''d'!$C$4</c:f>
              <c:numCache>
                <c:formatCode>0.0%</c:formatCode>
                <c:ptCount val="1"/>
                <c:pt idx="0">
                  <c:v>0.13646532438478748</c:v>
                </c:pt>
              </c:numCache>
            </c:numRef>
          </c:xVal>
          <c:yVal>
            <c:numRef>
              <c:f>'Vessels ≥26'' Sent &amp; Rec''d'!$D$4</c:f>
              <c:numCache>
                <c:formatCode>0.0%</c:formatCode>
                <c:ptCount val="1"/>
                <c:pt idx="0">
                  <c:v>6.7632850241545889E-2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C7-8745-9BE0-DA67BBC22B8B}"/>
            </c:ext>
          </c:extLst>
        </c:ser>
        <c:ser>
          <c:idx val="2"/>
          <c:order val="2"/>
          <c:tx>
            <c:strRef>
              <c:f>'E. Wash Rankings Chart'!$A$4</c:f>
              <c:strCache>
                <c:ptCount val="1"/>
                <c:pt idx="0">
                  <c:v>Benton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'Vessels ≥26'' Sent &amp; Rec''d'!$C$5</c:f>
              <c:numCache>
                <c:formatCode>0.0%</c:formatCode>
                <c:ptCount val="1"/>
                <c:pt idx="0">
                  <c:v>0.12</c:v>
                </c:pt>
              </c:numCache>
            </c:numRef>
          </c:xVal>
          <c:yVal>
            <c:numRef>
              <c:f>'Vessels ≥26'' Sent &amp; Rec''d'!$D$5</c:f>
              <c:numCache>
                <c:formatCode>0.0%</c:formatCode>
                <c:ptCount val="1"/>
                <c:pt idx="0">
                  <c:v>0.21428571428571427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C7-8745-9BE0-DA67BBC22B8B}"/>
            </c:ext>
          </c:extLst>
        </c:ser>
        <c:ser>
          <c:idx val="3"/>
          <c:order val="3"/>
          <c:tx>
            <c:strRef>
              <c:f>'E. Wash Rankings Chart'!$A$5</c:f>
              <c:strCache>
                <c:ptCount val="1"/>
                <c:pt idx="0">
                  <c:v>Chelan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'E. Wash Rankings Chart'!$B$5</c:f>
              <c:numCache>
                <c:formatCode>0.0%</c:formatCode>
                <c:ptCount val="1"/>
                <c:pt idx="0">
                  <c:v>0.17880794701986755</c:v>
                </c:pt>
              </c:numCache>
            </c:numRef>
          </c:xVal>
          <c:yVal>
            <c:numRef>
              <c:f>'E. Wash Rankings Chart'!$C$5</c:f>
              <c:numCache>
                <c:formatCode>0.0%</c:formatCode>
                <c:ptCount val="1"/>
                <c:pt idx="0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FC7-8745-9BE0-DA67BBC22B8B}"/>
            </c:ext>
          </c:extLst>
        </c:ser>
        <c:ser>
          <c:idx val="4"/>
          <c:order val="4"/>
          <c:tx>
            <c:strRef>
              <c:f>'E. Wash Rankings Chart'!$A$6</c:f>
              <c:strCache>
                <c:ptCount val="1"/>
                <c:pt idx="0">
                  <c:v>Columbia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'E. Wash Rankings Chart'!$B$6</c:f>
              <c:numCache>
                <c:formatCode>0.0%</c:formatCode>
                <c:ptCount val="1"/>
                <c:pt idx="0">
                  <c:v>0.4</c:v>
                </c:pt>
              </c:numCache>
            </c:numRef>
          </c:xVal>
          <c:yVal>
            <c:numRef>
              <c:f>'E. Wash Rankings Chart'!$C$6</c:f>
              <c:numCache>
                <c:formatCode>0.0%</c:formatCode>
                <c:ptCount val="1"/>
                <c:pt idx="0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FC7-8745-9BE0-DA67BBC22B8B}"/>
            </c:ext>
          </c:extLst>
        </c:ser>
        <c:ser>
          <c:idx val="5"/>
          <c:order val="5"/>
          <c:tx>
            <c:strRef>
              <c:f>'E. Wash Rankings Chart'!$A$7</c:f>
              <c:strCache>
                <c:ptCount val="1"/>
                <c:pt idx="0">
                  <c:v>Douglas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'E. Wash Rankings Chart'!$B$7</c:f>
              <c:numCache>
                <c:formatCode>0.0%</c:formatCode>
                <c:ptCount val="1"/>
                <c:pt idx="0">
                  <c:v>0.35714285714285715</c:v>
                </c:pt>
              </c:numCache>
            </c:numRef>
          </c:xVal>
          <c:yVal>
            <c:numRef>
              <c:f>'E. Wash Rankings Chart'!$C$7</c:f>
              <c:numCache>
                <c:formatCode>0.0%</c:formatCode>
                <c:ptCount val="1"/>
                <c:pt idx="0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FC7-8745-9BE0-DA67BBC22B8B}"/>
            </c:ext>
          </c:extLst>
        </c:ser>
        <c:ser>
          <c:idx val="6"/>
          <c:order val="6"/>
          <c:tx>
            <c:strRef>
              <c:f>'E. Wash Rankings Chart'!$A$8</c:f>
              <c:strCache>
                <c:ptCount val="1"/>
                <c:pt idx="0">
                  <c:v>Ferry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'E. Wash Rankings Chart'!$B$8</c:f>
              <c:numCache>
                <c:formatCode>0.0%</c:formatCode>
                <c:ptCount val="1"/>
                <c:pt idx="0">
                  <c:v>0.2</c:v>
                </c:pt>
              </c:numCache>
            </c:numRef>
          </c:xVal>
          <c:yVal>
            <c:numRef>
              <c:f>'E. Wash Rankings Chart'!$C$8</c:f>
              <c:numCache>
                <c:formatCode>0.0%</c:formatCode>
                <c:ptCount val="1"/>
                <c:pt idx="0">
                  <c:v>0.33333333333333331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FC7-8745-9BE0-DA67BBC22B8B}"/>
            </c:ext>
          </c:extLst>
        </c:ser>
        <c:ser>
          <c:idx val="7"/>
          <c:order val="7"/>
          <c:tx>
            <c:strRef>
              <c:f>'E. Wash Rankings Chart'!$A$9</c:f>
              <c:strCache>
                <c:ptCount val="1"/>
                <c:pt idx="0">
                  <c:v>Franklin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'E. Wash Rankings Chart'!$B$9</c:f>
              <c:numCache>
                <c:formatCode>0.0%</c:formatCode>
                <c:ptCount val="1"/>
                <c:pt idx="0">
                  <c:v>0.21212121212121213</c:v>
                </c:pt>
              </c:numCache>
            </c:numRef>
          </c:xVal>
          <c:yVal>
            <c:numRef>
              <c:f>'E. Wash Rankings Chart'!$C$9</c:f>
              <c:numCache>
                <c:formatCode>0.0%</c:formatCode>
                <c:ptCount val="1"/>
                <c:pt idx="0">
                  <c:v>0.14754098360655737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FC7-8745-9BE0-DA67BBC22B8B}"/>
            </c:ext>
          </c:extLst>
        </c:ser>
        <c:ser>
          <c:idx val="8"/>
          <c:order val="8"/>
          <c:tx>
            <c:strRef>
              <c:f>'E. Wash Rankings Chart'!$A$10</c:f>
              <c:strCache>
                <c:ptCount val="1"/>
                <c:pt idx="0">
                  <c:v>Garfield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'E. Wash Rankings Chart'!$B$10</c:f>
              <c:numCache>
                <c:formatCode>0.0%</c:formatCode>
                <c:ptCount val="1"/>
                <c:pt idx="0">
                  <c:v>0</c:v>
                </c:pt>
              </c:numCache>
            </c:numRef>
          </c:xVal>
          <c:yVal>
            <c:numRef>
              <c:f>'E. Wash Rankings Chart'!$C$10</c:f>
              <c:numCache>
                <c:formatCode>0.0%</c:formatCode>
                <c:ptCount val="1"/>
                <c:pt idx="0">
                  <c:v>0.66666666666666663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FC7-8745-9BE0-DA67BBC22B8B}"/>
            </c:ext>
          </c:extLst>
        </c:ser>
        <c:ser>
          <c:idx val="9"/>
          <c:order val="9"/>
          <c:tx>
            <c:strRef>
              <c:f>'E. Wash Rankings Chart'!$A$11</c:f>
              <c:strCache>
                <c:ptCount val="1"/>
                <c:pt idx="0">
                  <c:v>Grant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'E. Wash Rankings Chart'!$B$11</c:f>
              <c:numCache>
                <c:formatCode>0.0%</c:formatCode>
                <c:ptCount val="1"/>
                <c:pt idx="0">
                  <c:v>0.15454545454545454</c:v>
                </c:pt>
              </c:numCache>
            </c:numRef>
          </c:xVal>
          <c:yVal>
            <c:numRef>
              <c:f>'E. Wash Rankings Chart'!$C$11</c:f>
              <c:numCache>
                <c:formatCode>0.0%</c:formatCode>
                <c:ptCount val="1"/>
                <c:pt idx="0">
                  <c:v>0.1388888888888889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FC7-8745-9BE0-DA67BBC22B8B}"/>
            </c:ext>
          </c:extLst>
        </c:ser>
        <c:ser>
          <c:idx val="10"/>
          <c:order val="10"/>
          <c:tx>
            <c:strRef>
              <c:f>'E. Wash Rankings Chart'!$A$12</c:f>
              <c:strCache>
                <c:ptCount val="1"/>
                <c:pt idx="0">
                  <c:v>Kittitas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'E. Wash Rankings Chart'!$B$12</c:f>
              <c:numCache>
                <c:formatCode>0.0%</c:formatCode>
                <c:ptCount val="1"/>
                <c:pt idx="0">
                  <c:v>0.35555555555555557</c:v>
                </c:pt>
              </c:numCache>
            </c:numRef>
          </c:xVal>
          <c:yVal>
            <c:numRef>
              <c:f>'E. Wash Rankings Chart'!$C$12</c:f>
              <c:numCache>
                <c:formatCode>0.0%</c:formatCode>
                <c:ptCount val="1"/>
                <c:pt idx="0">
                  <c:v>0.12121212121212122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FC7-8745-9BE0-DA67BBC22B8B}"/>
            </c:ext>
          </c:extLst>
        </c:ser>
        <c:ser>
          <c:idx val="11"/>
          <c:order val="11"/>
          <c:tx>
            <c:strRef>
              <c:f>'E. Wash Rankings Chart'!$A$13</c:f>
              <c:strCache>
                <c:ptCount val="1"/>
                <c:pt idx="0">
                  <c:v>Klickitat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'E. Wash Rankings Chart'!$B$13</c:f>
              <c:numCache>
                <c:formatCode>0.0%</c:formatCode>
                <c:ptCount val="1"/>
                <c:pt idx="0">
                  <c:v>0.26666666666666666</c:v>
                </c:pt>
              </c:numCache>
            </c:numRef>
          </c:xVal>
          <c:yVal>
            <c:numRef>
              <c:f>'E. Wash Rankings Chart'!$C$13</c:f>
              <c:numCache>
                <c:formatCode>0.0%</c:formatCode>
                <c:ptCount val="1"/>
                <c:pt idx="0">
                  <c:v>8.3333333333333329E-2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FC7-8745-9BE0-DA67BBC22B8B}"/>
            </c:ext>
          </c:extLst>
        </c:ser>
        <c:ser>
          <c:idx val="12"/>
          <c:order val="12"/>
          <c:tx>
            <c:strRef>
              <c:f>'E. Wash Rankings Chart'!$A$14</c:f>
              <c:strCache>
                <c:ptCount val="1"/>
                <c:pt idx="0">
                  <c:v>Lincoln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'E. Wash Rankings Chart'!$B$14</c:f>
              <c:numCache>
                <c:formatCode>0.0%</c:formatCode>
                <c:ptCount val="1"/>
                <c:pt idx="0">
                  <c:v>8.4507042253521125E-2</c:v>
                </c:pt>
              </c:numCache>
            </c:numRef>
          </c:xVal>
          <c:yVal>
            <c:numRef>
              <c:f>'E. Wash Rankings Chart'!$C$14</c:f>
              <c:numCache>
                <c:formatCode>0.0%</c:formatCode>
                <c:ptCount val="1"/>
                <c:pt idx="0">
                  <c:v>0.36893203883495146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FC7-8745-9BE0-DA67BBC22B8B}"/>
            </c:ext>
          </c:extLst>
        </c:ser>
        <c:ser>
          <c:idx val="13"/>
          <c:order val="13"/>
          <c:tx>
            <c:strRef>
              <c:f>'E. Wash Rankings Chart'!$A$15</c:f>
              <c:strCache>
                <c:ptCount val="1"/>
                <c:pt idx="0">
                  <c:v>Okanogan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1758074713905579E-3"/>
                  <c:y val="6.02409638554216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FC7-8745-9BE0-DA67BBC22B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'E. Wash Rankings Chart'!$B$15</c:f>
              <c:numCache>
                <c:formatCode>0.0%</c:formatCode>
                <c:ptCount val="1"/>
                <c:pt idx="0">
                  <c:v>0.27272727272727271</c:v>
                </c:pt>
              </c:numCache>
            </c:numRef>
          </c:xVal>
          <c:yVal>
            <c:numRef>
              <c:f>'E. Wash Rankings Chart'!$C$15</c:f>
              <c:numCache>
                <c:formatCode>0.0%</c:formatCode>
                <c:ptCount val="1"/>
                <c:pt idx="0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FC7-8745-9BE0-DA67BBC22B8B}"/>
            </c:ext>
          </c:extLst>
        </c:ser>
        <c:ser>
          <c:idx val="14"/>
          <c:order val="14"/>
          <c:tx>
            <c:strRef>
              <c:f>'E. Wash Rankings Chart'!$A$16</c:f>
              <c:strCache>
                <c:ptCount val="1"/>
                <c:pt idx="0">
                  <c:v>Pend Oreille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'E. Wash Rankings Chart'!$B$16</c:f>
              <c:numCache>
                <c:formatCode>0.0%</c:formatCode>
                <c:ptCount val="1"/>
                <c:pt idx="0">
                  <c:v>0.15384615384615385</c:v>
                </c:pt>
              </c:numCache>
            </c:numRef>
          </c:xVal>
          <c:yVal>
            <c:numRef>
              <c:f>'E. Wash Rankings Chart'!$C$16</c:f>
              <c:numCache>
                <c:formatCode>0.0%</c:formatCode>
                <c:ptCount val="1"/>
                <c:pt idx="0">
                  <c:v>0.26666666666666666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FC7-8745-9BE0-DA67BBC22B8B}"/>
            </c:ext>
          </c:extLst>
        </c:ser>
        <c:ser>
          <c:idx val="15"/>
          <c:order val="15"/>
          <c:tx>
            <c:strRef>
              <c:f>'E. Wash Rankings Chart'!$A$17</c:f>
              <c:strCache>
                <c:ptCount val="1"/>
                <c:pt idx="0">
                  <c:v>Spokane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'E. Wash Rankings Chart'!$B$17</c:f>
              <c:numCache>
                <c:formatCode>0.0%</c:formatCode>
                <c:ptCount val="1"/>
                <c:pt idx="0">
                  <c:v>0.20795107033639143</c:v>
                </c:pt>
              </c:numCache>
            </c:numRef>
          </c:xVal>
          <c:yVal>
            <c:numRef>
              <c:f>'E. Wash Rankings Chart'!$C$17</c:f>
              <c:numCache>
                <c:formatCode>0.0%</c:formatCode>
                <c:ptCount val="1"/>
                <c:pt idx="0">
                  <c:v>0.11301369863013698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FC7-8745-9BE0-DA67BBC22B8B}"/>
            </c:ext>
          </c:extLst>
        </c:ser>
        <c:ser>
          <c:idx val="16"/>
          <c:order val="16"/>
          <c:tx>
            <c:strRef>
              <c:f>'E. Wash Rankings Chart'!$A$18</c:f>
              <c:strCache>
                <c:ptCount val="1"/>
                <c:pt idx="0">
                  <c:v>Stevens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'E. Wash Rankings Chart'!$B$18</c:f>
              <c:numCache>
                <c:formatCode>0.0%</c:formatCode>
                <c:ptCount val="1"/>
                <c:pt idx="0">
                  <c:v>0.13432835820895522</c:v>
                </c:pt>
              </c:numCache>
            </c:numRef>
          </c:xVal>
          <c:yVal>
            <c:numRef>
              <c:f>'E. Wash Rankings Chart'!$C$18</c:f>
              <c:numCache>
                <c:formatCode>0.0%</c:formatCode>
                <c:ptCount val="1"/>
                <c:pt idx="0">
                  <c:v>0.10077519379844961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FC7-8745-9BE0-DA67BBC22B8B}"/>
            </c:ext>
          </c:extLst>
        </c:ser>
        <c:ser>
          <c:idx val="17"/>
          <c:order val="17"/>
          <c:tx>
            <c:strRef>
              <c:f>'E. Wash Rankings Chart'!$A$19</c:f>
              <c:strCache>
                <c:ptCount val="1"/>
                <c:pt idx="0">
                  <c:v>Walla Walla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'E. Wash Rankings Chart'!$B$19</c:f>
              <c:numCache>
                <c:formatCode>0.0%</c:formatCode>
                <c:ptCount val="1"/>
                <c:pt idx="0">
                  <c:v>0.24324324324324326</c:v>
                </c:pt>
              </c:numCache>
            </c:numRef>
          </c:xVal>
          <c:yVal>
            <c:numRef>
              <c:f>'E. Wash Rankings Chart'!$C$19</c:f>
              <c:numCache>
                <c:formatCode>0.0%</c:formatCode>
                <c:ptCount val="1"/>
                <c:pt idx="0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FC7-8745-9BE0-DA67BBC22B8B}"/>
            </c:ext>
          </c:extLst>
        </c:ser>
        <c:ser>
          <c:idx val="18"/>
          <c:order val="18"/>
          <c:tx>
            <c:strRef>
              <c:f>'E. Wash Rankings Chart'!$A$20</c:f>
              <c:strCache>
                <c:ptCount val="1"/>
                <c:pt idx="0">
                  <c:v>Whitman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'E. Wash Rankings Chart'!$B$20</c:f>
              <c:numCache>
                <c:formatCode>0.0%</c:formatCode>
                <c:ptCount val="1"/>
                <c:pt idx="0">
                  <c:v>0.24</c:v>
                </c:pt>
              </c:numCache>
            </c:numRef>
          </c:xVal>
          <c:yVal>
            <c:numRef>
              <c:f>'E. Wash Rankings Chart'!$C$20</c:f>
              <c:numCache>
                <c:formatCode>0.0%</c:formatCode>
                <c:ptCount val="1"/>
                <c:pt idx="0">
                  <c:v>0.17391304347826086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FC7-8745-9BE0-DA67BBC22B8B}"/>
            </c:ext>
          </c:extLst>
        </c:ser>
        <c:ser>
          <c:idx val="19"/>
          <c:order val="19"/>
          <c:tx>
            <c:strRef>
              <c:f>'E. Wash Rankings Chart'!$A$21</c:f>
              <c:strCache>
                <c:ptCount val="1"/>
                <c:pt idx="0">
                  <c:v>Yakima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7406459771123762E-2"/>
                  <c:y val="3.012048192771073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C7-8745-9BE0-DA67BBC22B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'E. Wash Rankings Chart'!$B$21</c:f>
              <c:numCache>
                <c:formatCode>0.0%</c:formatCode>
                <c:ptCount val="1"/>
                <c:pt idx="0">
                  <c:v>0.25773195876288657</c:v>
                </c:pt>
              </c:numCache>
            </c:numRef>
          </c:xVal>
          <c:yVal>
            <c:numRef>
              <c:f>'E. Wash Rankings Chart'!$C$21</c:f>
              <c:numCache>
                <c:formatCode>0.0%</c:formatCode>
                <c:ptCount val="1"/>
                <c:pt idx="0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FC7-8745-9BE0-DA67BBC22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094416"/>
        <c:axId val="1794950400"/>
      </c:scatterChart>
      <c:valAx>
        <c:axId val="1795094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% Vessels Sent  from County</a:t>
                </a:r>
              </a:p>
            </c:rich>
          </c:tx>
          <c:layout>
            <c:manualLayout>
              <c:xMode val="edge"/>
              <c:yMode val="edge"/>
              <c:x val="0.35838525246189468"/>
              <c:y val="0.883745423541802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4950400"/>
        <c:crosses val="autoZero"/>
        <c:crossBetween val="midCat"/>
      </c:valAx>
      <c:valAx>
        <c:axId val="179495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% Vessels Received by County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509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% Vessels ≥26' Sent &amp; Received by Western WA Counties</a:t>
            </a:r>
            <a:endParaRPr lang="en-US" sz="1600">
              <a:effectLst/>
            </a:endParaRPr>
          </a:p>
        </c:rich>
      </c:tx>
      <c:layout>
        <c:manualLayout>
          <c:xMode val="edge"/>
          <c:yMode val="edge"/>
          <c:x val="0.14106310846050865"/>
          <c:y val="5.7625233277642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86667789620388"/>
          <c:y val="0.11180633368908956"/>
          <c:w val="0.75400504480716346"/>
          <c:h val="0.789008264441574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'W. Wash Rankings Chart'!$A$2</c:f>
              <c:strCache>
                <c:ptCount val="1"/>
                <c:pt idx="0">
                  <c:v>Clallam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'Vessels ≥26'' Sent &amp; Rec''d'!$C$3</c:f>
              <c:numCache>
                <c:formatCode>0.0%</c:formatCode>
                <c:ptCount val="1"/>
                <c:pt idx="0">
                  <c:v>0.11881188118811881</c:v>
                </c:pt>
              </c:numCache>
            </c:numRef>
          </c:xVal>
          <c:yVal>
            <c:numRef>
              <c:f>'Vessels ≥26'' Sent &amp; Rec''d'!$D$3</c:f>
              <c:numCache>
                <c:formatCode>0.0%</c:formatCode>
                <c:ptCount val="1"/>
                <c:pt idx="0">
                  <c:v>0.13592233009708737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08-5644-8982-A5E8AFC2E2F7}"/>
            </c:ext>
          </c:extLst>
        </c:ser>
        <c:ser>
          <c:idx val="1"/>
          <c:order val="1"/>
          <c:tx>
            <c:strRef>
              <c:f>'W. Wash Rankings Chart'!$A$3</c:f>
              <c:strCache>
                <c:ptCount val="1"/>
                <c:pt idx="0">
                  <c:v>Clark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'Vessels ≥26'' Sent &amp; Rec''d'!$C$4</c:f>
              <c:numCache>
                <c:formatCode>0.0%</c:formatCode>
                <c:ptCount val="1"/>
                <c:pt idx="0">
                  <c:v>0.13646532438478748</c:v>
                </c:pt>
              </c:numCache>
            </c:numRef>
          </c:xVal>
          <c:yVal>
            <c:numRef>
              <c:f>'Vessels ≥26'' Sent &amp; Rec''d'!$D$4</c:f>
              <c:numCache>
                <c:formatCode>0.0%</c:formatCode>
                <c:ptCount val="1"/>
                <c:pt idx="0">
                  <c:v>6.7632850241545889E-2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08-5644-8982-A5E8AFC2E2F7}"/>
            </c:ext>
          </c:extLst>
        </c:ser>
        <c:ser>
          <c:idx val="2"/>
          <c:order val="2"/>
          <c:tx>
            <c:strRef>
              <c:f>'W. Wash Rankings Chart'!$A$4</c:f>
              <c:strCache>
                <c:ptCount val="1"/>
                <c:pt idx="0">
                  <c:v>Cowlitz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'Vessels ≥26'' Sent &amp; Rec''d'!$C$5</c:f>
              <c:numCache>
                <c:formatCode>0.0%</c:formatCode>
                <c:ptCount val="1"/>
                <c:pt idx="0">
                  <c:v>0.12</c:v>
                </c:pt>
              </c:numCache>
            </c:numRef>
          </c:xVal>
          <c:yVal>
            <c:numRef>
              <c:f>'Vessels ≥26'' Sent &amp; Rec''d'!$D$5</c:f>
              <c:numCache>
                <c:formatCode>0.0%</c:formatCode>
                <c:ptCount val="1"/>
                <c:pt idx="0">
                  <c:v>0.21428571428571427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08-5644-8982-A5E8AFC2E2F7}"/>
            </c:ext>
          </c:extLst>
        </c:ser>
        <c:ser>
          <c:idx val="3"/>
          <c:order val="3"/>
          <c:tx>
            <c:strRef>
              <c:f>'W. Wash Rankings Chart'!$A$5</c:f>
              <c:strCache>
                <c:ptCount val="1"/>
                <c:pt idx="0">
                  <c:v>Grays Harbor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'W. Wash Rankings Chart'!$B$5</c:f>
              <c:numCache>
                <c:formatCode>0.0%</c:formatCode>
                <c:ptCount val="1"/>
                <c:pt idx="0">
                  <c:v>0.28169014084507044</c:v>
                </c:pt>
              </c:numCache>
            </c:numRef>
          </c:xVal>
          <c:yVal>
            <c:numRef>
              <c:f>'W. Wash Rankings Chart'!$C$5</c:f>
              <c:numCache>
                <c:formatCode>0.0%</c:formatCode>
                <c:ptCount val="1"/>
                <c:pt idx="0">
                  <c:v>0.33766233766233766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08-5644-8982-A5E8AFC2E2F7}"/>
            </c:ext>
          </c:extLst>
        </c:ser>
        <c:ser>
          <c:idx val="4"/>
          <c:order val="4"/>
          <c:tx>
            <c:strRef>
              <c:f>'W. Wash Rankings Chart'!$A$6</c:f>
              <c:strCache>
                <c:ptCount val="1"/>
                <c:pt idx="0">
                  <c:v>Island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'W. Wash Rankings Chart'!$B$6</c:f>
              <c:numCache>
                <c:formatCode>0.0%</c:formatCode>
                <c:ptCount val="1"/>
                <c:pt idx="0">
                  <c:v>0.26608187134502925</c:v>
                </c:pt>
              </c:numCache>
            </c:numRef>
          </c:xVal>
          <c:yVal>
            <c:numRef>
              <c:f>'W. Wash Rankings Chart'!$C$6</c:f>
              <c:numCache>
                <c:formatCode>0.0%</c:formatCode>
                <c:ptCount val="1"/>
                <c:pt idx="0">
                  <c:v>0.16333333333333333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08-5644-8982-A5E8AFC2E2F7}"/>
            </c:ext>
          </c:extLst>
        </c:ser>
        <c:ser>
          <c:idx val="5"/>
          <c:order val="5"/>
          <c:tx>
            <c:strRef>
              <c:f>'W. Wash Rankings Chart'!$A$7</c:f>
              <c:strCache>
                <c:ptCount val="1"/>
                <c:pt idx="0">
                  <c:v>Jefferson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'W. Wash Rankings Chart'!$B$7</c:f>
              <c:numCache>
                <c:formatCode>0.0%</c:formatCode>
                <c:ptCount val="1"/>
                <c:pt idx="0">
                  <c:v>0.15015015015015015</c:v>
                </c:pt>
              </c:numCache>
            </c:numRef>
          </c:xVal>
          <c:yVal>
            <c:numRef>
              <c:f>'W. Wash Rankings Chart'!$C$7</c:f>
              <c:numCache>
                <c:formatCode>0.0%</c:formatCode>
                <c:ptCount val="1"/>
                <c:pt idx="0">
                  <c:v>0.18911174785100288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308-5644-8982-A5E8AFC2E2F7}"/>
            </c:ext>
          </c:extLst>
        </c:ser>
        <c:ser>
          <c:idx val="6"/>
          <c:order val="6"/>
          <c:tx>
            <c:strRef>
              <c:f>'W. Wash Rankings Chart'!$A$8</c:f>
              <c:strCache>
                <c:ptCount val="1"/>
                <c:pt idx="0">
                  <c:v>King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'W. Wash Rankings Chart'!$B$8</c:f>
              <c:numCache>
                <c:formatCode>0.0%</c:formatCode>
                <c:ptCount val="1"/>
                <c:pt idx="0">
                  <c:v>0.18502503413746016</c:v>
                </c:pt>
              </c:numCache>
            </c:numRef>
          </c:xVal>
          <c:yVal>
            <c:numRef>
              <c:f>'W. Wash Rankings Chart'!$C$8</c:f>
              <c:numCache>
                <c:formatCode>0.0%</c:formatCode>
                <c:ptCount val="1"/>
                <c:pt idx="0">
                  <c:v>0.12122699386503068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08-5644-8982-A5E8AFC2E2F7}"/>
            </c:ext>
          </c:extLst>
        </c:ser>
        <c:ser>
          <c:idx val="7"/>
          <c:order val="7"/>
          <c:tx>
            <c:strRef>
              <c:f>'W. Wash Rankings Chart'!$A$9</c:f>
              <c:strCache>
                <c:ptCount val="1"/>
                <c:pt idx="0">
                  <c:v>Kitsap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'W. Wash Rankings Chart'!$B$9</c:f>
              <c:numCache>
                <c:formatCode>0.0%</c:formatCode>
                <c:ptCount val="1"/>
                <c:pt idx="0">
                  <c:v>0.10576923076923077</c:v>
                </c:pt>
              </c:numCache>
            </c:numRef>
          </c:xVal>
          <c:yVal>
            <c:numRef>
              <c:f>'W. Wash Rankings Chart'!$C$9</c:f>
              <c:numCache>
                <c:formatCode>0.0%</c:formatCode>
                <c:ptCount val="1"/>
                <c:pt idx="0">
                  <c:v>0.15913200723327306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08-5644-8982-A5E8AFC2E2F7}"/>
            </c:ext>
          </c:extLst>
        </c:ser>
        <c:ser>
          <c:idx val="8"/>
          <c:order val="8"/>
          <c:tx>
            <c:strRef>
              <c:f>'W. Wash Rankings Chart'!$A$10</c:f>
              <c:strCache>
                <c:ptCount val="1"/>
                <c:pt idx="0">
                  <c:v>Lewis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'W. Wash Rankings Chart'!$B$10</c:f>
              <c:numCache>
                <c:formatCode>0.0%</c:formatCode>
                <c:ptCount val="1"/>
                <c:pt idx="0">
                  <c:v>0.12307692307692308</c:v>
                </c:pt>
              </c:numCache>
            </c:numRef>
          </c:xVal>
          <c:yVal>
            <c:numRef>
              <c:f>'W. Wash Rankings Chart'!$C$10</c:f>
              <c:numCache>
                <c:formatCode>0.0%</c:formatCode>
                <c:ptCount val="1"/>
                <c:pt idx="0">
                  <c:v>0.18571428571428572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08-5644-8982-A5E8AFC2E2F7}"/>
            </c:ext>
          </c:extLst>
        </c:ser>
        <c:ser>
          <c:idx val="9"/>
          <c:order val="9"/>
          <c:tx>
            <c:strRef>
              <c:f>'W. Wash Rankings Chart'!$A$11</c:f>
              <c:strCache>
                <c:ptCount val="1"/>
                <c:pt idx="0">
                  <c:v>Mason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'W. Wash Rankings Chart'!$B$11</c:f>
              <c:numCache>
                <c:formatCode>0.0%</c:formatCode>
                <c:ptCount val="1"/>
                <c:pt idx="0">
                  <c:v>0.25888324873096447</c:v>
                </c:pt>
              </c:numCache>
            </c:numRef>
          </c:xVal>
          <c:yVal>
            <c:numRef>
              <c:f>'W. Wash Rankings Chart'!$C$11</c:f>
              <c:numCache>
                <c:formatCode>0.0%</c:formatCode>
                <c:ptCount val="1"/>
                <c:pt idx="0">
                  <c:v>9.8765432098765427E-2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308-5644-8982-A5E8AFC2E2F7}"/>
            </c:ext>
          </c:extLst>
        </c:ser>
        <c:ser>
          <c:idx val="10"/>
          <c:order val="10"/>
          <c:tx>
            <c:strRef>
              <c:f>'W. Wash Rankings Chart'!$A$12</c:f>
              <c:strCache>
                <c:ptCount val="1"/>
                <c:pt idx="0">
                  <c:v>Pacific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'W. Wash Rankings Chart'!$B$12</c:f>
              <c:numCache>
                <c:formatCode>0.0%</c:formatCode>
                <c:ptCount val="1"/>
                <c:pt idx="0">
                  <c:v>0.23728813559322035</c:v>
                </c:pt>
              </c:numCache>
            </c:numRef>
          </c:xVal>
          <c:yVal>
            <c:numRef>
              <c:f>'W. Wash Rankings Chart'!$C$12</c:f>
              <c:numCache>
                <c:formatCode>0.0%</c:formatCode>
                <c:ptCount val="1"/>
                <c:pt idx="0">
                  <c:v>0.296875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308-5644-8982-A5E8AFC2E2F7}"/>
            </c:ext>
          </c:extLst>
        </c:ser>
        <c:ser>
          <c:idx val="11"/>
          <c:order val="11"/>
          <c:tx>
            <c:strRef>
              <c:f>'W. Wash Rankings Chart'!$A$13</c:f>
              <c:strCache>
                <c:ptCount val="1"/>
                <c:pt idx="0">
                  <c:v>Pierce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'W. Wash Rankings Chart'!$B$13</c:f>
              <c:numCache>
                <c:formatCode>0.0%</c:formatCode>
                <c:ptCount val="1"/>
                <c:pt idx="0">
                  <c:v>0.12903225806451613</c:v>
                </c:pt>
              </c:numCache>
            </c:numRef>
          </c:xVal>
          <c:yVal>
            <c:numRef>
              <c:f>'W. Wash Rankings Chart'!$C$13</c:f>
              <c:numCache>
                <c:formatCode>0.0%</c:formatCode>
                <c:ptCount val="1"/>
                <c:pt idx="0">
                  <c:v>0.16387096774193549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308-5644-8982-A5E8AFC2E2F7}"/>
            </c:ext>
          </c:extLst>
        </c:ser>
        <c:ser>
          <c:idx val="12"/>
          <c:order val="12"/>
          <c:tx>
            <c:strRef>
              <c:f>'W. Wash Rankings Chart'!$A$14</c:f>
              <c:strCache>
                <c:ptCount val="1"/>
                <c:pt idx="0">
                  <c:v>San Juan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'W. Wash Rankings Chart'!$B$14</c:f>
              <c:numCache>
                <c:formatCode>0.0%</c:formatCode>
                <c:ptCount val="1"/>
                <c:pt idx="0">
                  <c:v>0.15294117647058825</c:v>
                </c:pt>
              </c:numCache>
            </c:numRef>
          </c:xVal>
          <c:yVal>
            <c:numRef>
              <c:f>'W. Wash Rankings Chart'!$C$14</c:f>
              <c:numCache>
                <c:formatCode>0.0%</c:formatCode>
                <c:ptCount val="1"/>
                <c:pt idx="0">
                  <c:v>0.28853754940711462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308-5644-8982-A5E8AFC2E2F7}"/>
            </c:ext>
          </c:extLst>
        </c:ser>
        <c:ser>
          <c:idx val="13"/>
          <c:order val="13"/>
          <c:tx>
            <c:strRef>
              <c:f>'W. Wash Rankings Chart'!$A$15</c:f>
              <c:strCache>
                <c:ptCount val="1"/>
                <c:pt idx="0">
                  <c:v>Skagit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'W. Wash Rankings Chart'!$B$15</c:f>
              <c:numCache>
                <c:formatCode>0.0%</c:formatCode>
                <c:ptCount val="1"/>
                <c:pt idx="0">
                  <c:v>0.12357723577235773</c:v>
                </c:pt>
              </c:numCache>
            </c:numRef>
          </c:xVal>
          <c:yVal>
            <c:numRef>
              <c:f>'W. Wash Rankings Chart'!$C$15</c:f>
              <c:numCache>
                <c:formatCode>0.0%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308-5644-8982-A5E8AFC2E2F7}"/>
            </c:ext>
          </c:extLst>
        </c:ser>
        <c:ser>
          <c:idx val="14"/>
          <c:order val="14"/>
          <c:tx>
            <c:strRef>
              <c:f>'W. Wash Rankings Chart'!$A$16</c:f>
              <c:strCache>
                <c:ptCount val="1"/>
                <c:pt idx="0">
                  <c:v>Skamania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'W. Wash Rankings Chart'!$B$16</c:f>
              <c:numCache>
                <c:formatCode>0.0%</c:formatCode>
                <c:ptCount val="1"/>
                <c:pt idx="0">
                  <c:v>0.25</c:v>
                </c:pt>
              </c:numCache>
            </c:numRef>
          </c:xVal>
          <c:yVal>
            <c:numRef>
              <c:f>'W. Wash Rankings Chart'!$C$16</c:f>
              <c:numCache>
                <c:formatCode>0.0%</c:formatCode>
                <c:ptCount val="1"/>
                <c:pt idx="0">
                  <c:v>0.4375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308-5644-8982-A5E8AFC2E2F7}"/>
            </c:ext>
          </c:extLst>
        </c:ser>
        <c:ser>
          <c:idx val="15"/>
          <c:order val="15"/>
          <c:tx>
            <c:strRef>
              <c:f>'W. Wash Rankings Chart'!$A$17</c:f>
              <c:strCache>
                <c:ptCount val="1"/>
                <c:pt idx="0">
                  <c:v>Snohomish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'W. Wash Rankings Chart'!$B$17</c:f>
              <c:numCache>
                <c:formatCode>0.0%</c:formatCode>
                <c:ptCount val="1"/>
                <c:pt idx="0">
                  <c:v>0.22384273937856691</c:v>
                </c:pt>
              </c:numCache>
            </c:numRef>
          </c:xVal>
          <c:yVal>
            <c:numRef>
              <c:f>'W. Wash Rankings Chart'!$C$17</c:f>
              <c:numCache>
                <c:formatCode>0.0%</c:formatCode>
                <c:ptCount val="1"/>
                <c:pt idx="0">
                  <c:v>0.1931443638760712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308-5644-8982-A5E8AFC2E2F7}"/>
            </c:ext>
          </c:extLst>
        </c:ser>
        <c:ser>
          <c:idx val="16"/>
          <c:order val="16"/>
          <c:tx>
            <c:strRef>
              <c:f>'W. Wash Rankings Chart'!$A$18</c:f>
              <c:strCache>
                <c:ptCount val="1"/>
                <c:pt idx="0">
                  <c:v>Thurston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'W. Wash Rankings Chart'!$B$18</c:f>
              <c:numCache>
                <c:formatCode>0.0%</c:formatCode>
                <c:ptCount val="1"/>
                <c:pt idx="0">
                  <c:v>0.1407035175879397</c:v>
                </c:pt>
              </c:numCache>
            </c:numRef>
          </c:xVal>
          <c:yVal>
            <c:numRef>
              <c:f>'W. Wash Rankings Chart'!$C$18</c:f>
              <c:numCache>
                <c:formatCode>0.0%</c:formatCode>
                <c:ptCount val="1"/>
                <c:pt idx="0">
                  <c:v>0.16313213703099511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308-5644-8982-A5E8AFC2E2F7}"/>
            </c:ext>
          </c:extLst>
        </c:ser>
        <c:ser>
          <c:idx val="17"/>
          <c:order val="17"/>
          <c:tx>
            <c:strRef>
              <c:f>'W. Wash Rankings Chart'!$A$19</c:f>
              <c:strCache>
                <c:ptCount val="1"/>
                <c:pt idx="0">
                  <c:v>Wahkiakum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'W. Wash Rankings Chart'!$B$19</c:f>
              <c:numCache>
                <c:formatCode>0.0%</c:formatCode>
                <c:ptCount val="1"/>
                <c:pt idx="0">
                  <c:v>5.8823529411764705E-2</c:v>
                </c:pt>
              </c:numCache>
            </c:numRef>
          </c:xVal>
          <c:yVal>
            <c:numRef>
              <c:f>'W. Wash Rankings Chart'!$C$19</c:f>
              <c:numCache>
                <c:formatCode>0.0%</c:formatCode>
                <c:ptCount val="1"/>
                <c:pt idx="0">
                  <c:v>0.23809523809523808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308-5644-8982-A5E8AFC2E2F7}"/>
            </c:ext>
          </c:extLst>
        </c:ser>
        <c:ser>
          <c:idx val="18"/>
          <c:order val="18"/>
          <c:tx>
            <c:strRef>
              <c:f>'W. Wash Rankings Chart'!$A$20</c:f>
              <c:strCache>
                <c:ptCount val="1"/>
                <c:pt idx="0">
                  <c:v>Whatcom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'W. Wash Rankings Chart'!$B$20</c:f>
              <c:numCache>
                <c:formatCode>0.0%</c:formatCode>
                <c:ptCount val="1"/>
                <c:pt idx="0">
                  <c:v>6.480304955527319E-2</c:v>
                </c:pt>
              </c:numCache>
            </c:numRef>
          </c:xVal>
          <c:yVal>
            <c:numRef>
              <c:f>'W. Wash Rankings Chart'!$C$20</c:f>
              <c:numCache>
                <c:formatCode>0.0%</c:formatCode>
                <c:ptCount val="1"/>
                <c:pt idx="0">
                  <c:v>0.17765363128491621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308-5644-8982-A5E8AFC2E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094416"/>
        <c:axId val="1794950400"/>
      </c:scatterChart>
      <c:valAx>
        <c:axId val="1795094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% Vessels Sent  from County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4950400"/>
        <c:crosses val="autoZero"/>
        <c:crossBetween val="midCat"/>
      </c:valAx>
      <c:valAx>
        <c:axId val="179495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% Vessels Received by County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509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127000</xdr:rowOff>
    </xdr:from>
    <xdr:to>
      <xdr:col>13</xdr:col>
      <xdr:colOff>266700</xdr:colOff>
      <xdr:row>37</xdr:row>
      <xdr:rowOff>76200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00000000-0008-0000-08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279400</xdr:colOff>
      <xdr:row>5</xdr:row>
      <xdr:rowOff>127000</xdr:rowOff>
    </xdr:from>
    <xdr:to>
      <xdr:col>13</xdr:col>
      <xdr:colOff>393701</xdr:colOff>
      <xdr:row>46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2F2B2E-0BB9-5148-BE4C-DEC4DD058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0.10996</cdr:x>
      <cdr:y>0.48229</cdr:y>
    </cdr:from>
    <cdr:to>
      <cdr:x>0.96588</cdr:x>
      <cdr:y>0.59908</cdr:y>
    </cdr:to>
    <cdr:sp macro="" textlink="">
      <cdr:nvSpPr>
        <cdr:cNvPr id="2" name="Donut 1">
          <a:extLst xmlns:a="http://schemas.openxmlformats.org/drawingml/2006/main">
            <a:ext uri="{FF2B5EF4-FFF2-40B4-BE49-F238E27FC236}">
              <a16:creationId xmlns:a16="http://schemas.microsoft.com/office/drawing/2014/main" id="{3000D529-9E38-904C-BD21-A7B8E793C60F}"/>
            </a:ext>
          </a:extLst>
        </cdr:cNvPr>
        <cdr:cNvSpPr/>
      </cdr:nvSpPr>
      <cdr:spPr>
        <a:xfrm xmlns:a="http://schemas.openxmlformats.org/drawingml/2006/main" rot="14113299">
          <a:off x="3146470" y="1475492"/>
          <a:ext cx="940166" cy="5754514"/>
        </a:xfrm>
        <a:prstGeom xmlns:a="http://schemas.openxmlformats.org/drawingml/2006/main" prst="donut">
          <a:avLst>
            <a:gd name="adj" fmla="val 2915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0.05218</cdr:y>
    </cdr:from>
    <cdr:to>
      <cdr:x>0.69384</cdr:x>
      <cdr:y>0.53019</cdr:y>
    </cdr:to>
    <cdr:sp macro="" textlink="">
      <cdr:nvSpPr>
        <cdr:cNvPr id="3" name="Donut 2">
          <a:extLst xmlns:a="http://schemas.openxmlformats.org/drawingml/2006/main">
            <a:ext uri="{FF2B5EF4-FFF2-40B4-BE49-F238E27FC236}">
              <a16:creationId xmlns:a16="http://schemas.microsoft.com/office/drawing/2014/main" id="{0ECC6FD1-DD83-D644-9DAF-5E824C70EBFD}"/>
            </a:ext>
          </a:extLst>
        </cdr:cNvPr>
        <cdr:cNvSpPr/>
      </cdr:nvSpPr>
      <cdr:spPr>
        <a:xfrm xmlns:a="http://schemas.openxmlformats.org/drawingml/2006/main" rot="2836759">
          <a:off x="376763" y="42899"/>
          <a:ext cx="3911783" cy="4679997"/>
        </a:xfrm>
        <a:prstGeom xmlns:a="http://schemas.openxmlformats.org/drawingml/2006/main" prst="donut">
          <a:avLst>
            <a:gd name="adj" fmla="val 1521"/>
          </a:avLst>
        </a:prstGeom>
        <a:ln xmlns:a="http://schemas.openxmlformats.org/drawingml/2006/main" w="9525">
          <a:solidFill>
            <a:schemeClr val="accent1">
              <a:shade val="95000"/>
              <a:satMod val="10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0.30343</cdr:x>
      <cdr:y>0.59982</cdr:y>
    </cdr:from>
    <cdr:to>
      <cdr:x>0.86848</cdr:x>
      <cdr:y>0.80787</cdr:y>
    </cdr:to>
    <cdr:sp macro="" textlink="">
      <cdr:nvSpPr>
        <cdr:cNvPr id="4" name="Donut 3">
          <a:extLst xmlns:a="http://schemas.openxmlformats.org/drawingml/2006/main">
            <a:ext uri="{FF2B5EF4-FFF2-40B4-BE49-F238E27FC236}">
              <a16:creationId xmlns:a16="http://schemas.microsoft.com/office/drawing/2014/main" id="{0BAAB3A7-C186-4740-A6C9-5DA0AE7B8EDF}"/>
            </a:ext>
          </a:extLst>
        </cdr:cNvPr>
        <cdr:cNvSpPr/>
      </cdr:nvSpPr>
      <cdr:spPr>
        <a:xfrm xmlns:a="http://schemas.openxmlformats.org/drawingml/2006/main" rot="3447205">
          <a:off x="2994656" y="4475308"/>
          <a:ext cx="1883963" cy="3796162"/>
        </a:xfrm>
        <a:prstGeom xmlns:a="http://schemas.openxmlformats.org/drawingml/2006/main" prst="donut">
          <a:avLst>
            <a:gd name="adj" fmla="val 1405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0.33081</cdr:x>
      <cdr:y>0.65198</cdr:y>
    </cdr:from>
    <cdr:to>
      <cdr:x>0.89584</cdr:x>
      <cdr:y>0.72263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A8A0D1C9-7234-B843-8551-E48DBE30D0ED}"/>
            </a:ext>
          </a:extLst>
        </cdr:cNvPr>
        <cdr:cNvSpPr txBox="1"/>
      </cdr:nvSpPr>
      <cdr:spPr>
        <a:xfrm xmlns:a="http://schemas.openxmlformats.org/drawingml/2006/main" rot="19534362">
          <a:off x="2222501" y="5638801"/>
          <a:ext cx="3796054" cy="610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800">
              <a:solidFill>
                <a:schemeClr val="tx2">
                  <a:lumMod val="60000"/>
                  <a:lumOff val="40000"/>
                </a:schemeClr>
              </a:solidFill>
            </a:rPr>
            <a:t>Net Exporter</a:t>
          </a:r>
          <a:r>
            <a:rPr lang="en-US" sz="2800" baseline="0">
              <a:solidFill>
                <a:schemeClr val="tx2">
                  <a:lumMod val="60000"/>
                  <a:lumOff val="40000"/>
                </a:schemeClr>
              </a:solidFill>
            </a:rPr>
            <a:t> of Vessels</a:t>
          </a:r>
          <a:endParaRPr lang="en-US" sz="2800">
            <a:solidFill>
              <a:schemeClr val="tx2">
                <a:lumMod val="60000"/>
                <a:lumOff val="4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0.10711</cdr:x>
      <cdr:y>0.26128</cdr:y>
    </cdr:from>
    <cdr:to>
      <cdr:x>0.67676</cdr:x>
      <cdr:y>0.33165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0FCFB429-94F6-E54A-AD70-3F35C65AF188}"/>
            </a:ext>
          </a:extLst>
        </cdr:cNvPr>
        <cdr:cNvSpPr txBox="1"/>
      </cdr:nvSpPr>
      <cdr:spPr>
        <a:xfrm xmlns:a="http://schemas.openxmlformats.org/drawingml/2006/main" rot="19199063">
          <a:off x="720105" y="2103457"/>
          <a:ext cx="3829896" cy="56645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800">
              <a:solidFill>
                <a:schemeClr val="tx2">
                  <a:lumMod val="60000"/>
                  <a:lumOff val="40000"/>
                </a:schemeClr>
              </a:solidFill>
            </a:rPr>
            <a:t>Net Importer of Vessels</a:t>
          </a:r>
        </a:p>
      </cdr:txBody>
    </cdr:sp>
  </cdr:relSizeAnchor>
  <cdr:relSizeAnchor xmlns:cdr="http://schemas.openxmlformats.org/drawingml/2006/chartDrawing">
    <cdr:from>
      <cdr:x>0.44612</cdr:x>
      <cdr:y>0.4699</cdr:y>
    </cdr:from>
    <cdr:to>
      <cdr:x>0.73069</cdr:x>
      <cdr:y>0.52358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A907B4A5-D6C3-7F4D-90DF-75F3626548F0}"/>
            </a:ext>
          </a:extLst>
        </cdr:cNvPr>
        <cdr:cNvSpPr txBox="1"/>
      </cdr:nvSpPr>
      <cdr:spPr>
        <a:xfrm xmlns:a="http://schemas.openxmlformats.org/drawingml/2006/main" rot="19276952">
          <a:off x="2997198" y="4064001"/>
          <a:ext cx="1911828" cy="464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800">
              <a:solidFill>
                <a:schemeClr val="tx2">
                  <a:lumMod val="60000"/>
                  <a:lumOff val="40000"/>
                </a:schemeClr>
              </a:solidFill>
            </a:rPr>
            <a:t>In Balance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724711</xdr:colOff>
      <xdr:row>0</xdr:row>
      <xdr:rowOff>156299</xdr:rowOff>
    </xdr:from>
    <xdr:to>
      <xdr:col>12</xdr:col>
      <xdr:colOff>284612</xdr:colOff>
      <xdr:row>39</xdr:row>
      <xdr:rowOff>93428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AAE050-D435-6D46-8543-18A203556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0.21369</cdr:x>
      <cdr:y>0.47472</cdr:y>
    </cdr:from>
    <cdr:to>
      <cdr:x>0.9786</cdr:x>
      <cdr:y>0.63643</cdr:y>
    </cdr:to>
    <cdr:sp macro="" textlink="">
      <cdr:nvSpPr>
        <cdr:cNvPr id="2" name="Donut 1">
          <a:extLst xmlns:a="http://schemas.openxmlformats.org/drawingml/2006/main">
            <a:ext uri="{FF2B5EF4-FFF2-40B4-BE49-F238E27FC236}">
              <a16:creationId xmlns:a16="http://schemas.microsoft.com/office/drawing/2014/main" id="{CF07101E-5608-BB4D-96E0-073C09413FF2}"/>
            </a:ext>
          </a:extLst>
        </cdr:cNvPr>
        <cdr:cNvSpPr/>
      </cdr:nvSpPr>
      <cdr:spPr>
        <a:xfrm xmlns:a="http://schemas.openxmlformats.org/drawingml/2006/main" rot="13865719">
          <a:off x="3492861" y="1751455"/>
          <a:ext cx="1281712" cy="5303914"/>
        </a:xfrm>
        <a:prstGeom xmlns:a="http://schemas.openxmlformats.org/drawingml/2006/main" prst="donut">
          <a:avLst>
            <a:gd name="adj" fmla="val 2915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0.01315</cdr:x>
      <cdr:y>0.18302</cdr:y>
    </cdr:from>
    <cdr:to>
      <cdr:x>0.85906</cdr:x>
      <cdr:y>0.54526</cdr:y>
    </cdr:to>
    <cdr:sp macro="" textlink="">
      <cdr:nvSpPr>
        <cdr:cNvPr id="3" name="Donut 2">
          <a:extLst xmlns:a="http://schemas.openxmlformats.org/drawingml/2006/main">
            <a:ext uri="{FF2B5EF4-FFF2-40B4-BE49-F238E27FC236}">
              <a16:creationId xmlns:a16="http://schemas.microsoft.com/office/drawing/2014/main" id="{D4091F69-502D-5B49-BC9F-D92F59DD3694}"/>
            </a:ext>
          </a:extLst>
        </cdr:cNvPr>
        <cdr:cNvSpPr/>
      </cdr:nvSpPr>
      <cdr:spPr>
        <a:xfrm xmlns:a="http://schemas.openxmlformats.org/drawingml/2006/main" rot="3299554">
          <a:off x="1655665" y="-138668"/>
          <a:ext cx="2819457" cy="5945930"/>
        </a:xfrm>
        <a:prstGeom xmlns:a="http://schemas.openxmlformats.org/drawingml/2006/main" prst="donut">
          <a:avLst>
            <a:gd name="adj" fmla="val 1521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0.37476</cdr:x>
      <cdr:y>0.62836</cdr:y>
    </cdr:from>
    <cdr:to>
      <cdr:x>0.95997</cdr:x>
      <cdr:y>0.81775</cdr:y>
    </cdr:to>
    <cdr:sp macro="" textlink="">
      <cdr:nvSpPr>
        <cdr:cNvPr id="4" name="Donut 3">
          <a:extLst xmlns:a="http://schemas.openxmlformats.org/drawingml/2006/main">
            <a:ext uri="{FF2B5EF4-FFF2-40B4-BE49-F238E27FC236}">
              <a16:creationId xmlns:a16="http://schemas.microsoft.com/office/drawing/2014/main" id="{1393A3D2-5B0D-1347-BA5A-E990CFA73867}"/>
            </a:ext>
          </a:extLst>
        </cdr:cNvPr>
        <cdr:cNvSpPr/>
      </cdr:nvSpPr>
      <cdr:spPr>
        <a:xfrm xmlns:a="http://schemas.openxmlformats.org/drawingml/2006/main" rot="3447205">
          <a:off x="3953842" y="3571168"/>
          <a:ext cx="1474154" cy="4113413"/>
        </a:xfrm>
        <a:prstGeom xmlns:a="http://schemas.openxmlformats.org/drawingml/2006/main" prst="donut">
          <a:avLst>
            <a:gd name="adj" fmla="val 1405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0.33274</cdr:x>
      <cdr:y>0.3231</cdr:y>
    </cdr:from>
    <cdr:to>
      <cdr:x>0.64937</cdr:x>
      <cdr:y>0.3651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0C824E2C-94DB-9F48-B6EB-46E2E2DA260E}"/>
            </a:ext>
          </a:extLst>
        </cdr:cNvPr>
        <cdr:cNvSpPr txBox="1"/>
      </cdr:nvSpPr>
      <cdr:spPr>
        <a:xfrm xmlns:a="http://schemas.openxmlformats.org/drawingml/2006/main" rot="19203810">
          <a:off x="2338811" y="2514852"/>
          <a:ext cx="2225644" cy="3269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0.19111</cdr:x>
      <cdr:y>0.29849</cdr:y>
    </cdr:from>
    <cdr:to>
      <cdr:x>0.74303</cdr:x>
      <cdr:y>0.39067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11301D94-58B7-7E41-9A14-07EBE419D4C5}"/>
            </a:ext>
          </a:extLst>
        </cdr:cNvPr>
        <cdr:cNvSpPr txBox="1"/>
      </cdr:nvSpPr>
      <cdr:spPr>
        <a:xfrm xmlns:a="http://schemas.openxmlformats.org/drawingml/2006/main" rot="19368660">
          <a:off x="1343300" y="2323261"/>
          <a:ext cx="3879474" cy="7174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800">
              <a:solidFill>
                <a:schemeClr val="tx2">
                  <a:lumMod val="60000"/>
                  <a:lumOff val="40000"/>
                </a:schemeClr>
              </a:solidFill>
            </a:rPr>
            <a:t>Net Importer of Vessels</a:t>
          </a:r>
        </a:p>
      </cdr:txBody>
    </cdr:sp>
  </cdr:relSizeAnchor>
  <cdr:relSizeAnchor xmlns:cdr="http://schemas.openxmlformats.org/drawingml/2006/chartDrawing">
    <cdr:from>
      <cdr:x>0.38906</cdr:x>
      <cdr:y>0.67001</cdr:y>
    </cdr:from>
    <cdr:to>
      <cdr:x>0.93651</cdr:x>
      <cdr:y>0.74709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7BFCAAEB-7836-3747-8C43-38FE67BB3984}"/>
            </a:ext>
          </a:extLst>
        </cdr:cNvPr>
        <cdr:cNvSpPr txBox="1"/>
      </cdr:nvSpPr>
      <cdr:spPr>
        <a:xfrm xmlns:a="http://schemas.openxmlformats.org/drawingml/2006/main" rot="19534362">
          <a:off x="2697769" y="5310368"/>
          <a:ext cx="3796054" cy="610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800">
              <a:solidFill>
                <a:schemeClr val="tx2">
                  <a:lumMod val="60000"/>
                  <a:lumOff val="40000"/>
                </a:schemeClr>
              </a:solidFill>
            </a:rPr>
            <a:t>Net Exporter</a:t>
          </a:r>
          <a:r>
            <a:rPr lang="en-US" sz="2800" baseline="0">
              <a:solidFill>
                <a:schemeClr val="tx2">
                  <a:lumMod val="60000"/>
                  <a:lumOff val="40000"/>
                </a:schemeClr>
              </a:solidFill>
            </a:rPr>
            <a:t> of Vessels</a:t>
          </a:r>
          <a:endParaRPr lang="en-US" sz="2800">
            <a:solidFill>
              <a:schemeClr val="tx2">
                <a:lumMod val="60000"/>
                <a:lumOff val="4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0.49615</cdr:x>
      <cdr:y>0.47994</cdr:y>
    </cdr:from>
    <cdr:to>
      <cdr:x>0.77186</cdr:x>
      <cdr:y>0.53852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56C0C79D-B87C-7C48-8CBB-2F1F7EB2F505}"/>
            </a:ext>
          </a:extLst>
        </cdr:cNvPr>
        <cdr:cNvSpPr txBox="1"/>
      </cdr:nvSpPr>
      <cdr:spPr>
        <a:xfrm xmlns:a="http://schemas.openxmlformats.org/drawingml/2006/main" rot="19276952">
          <a:off x="3440343" y="3803914"/>
          <a:ext cx="1911828" cy="464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800">
              <a:solidFill>
                <a:schemeClr val="tx2">
                  <a:lumMod val="60000"/>
                  <a:lumOff val="40000"/>
                </a:schemeClr>
              </a:solidFill>
            </a:rPr>
            <a:t>In Balance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B16"/>
  <sheetViews>
    <sheetView zoomScaleNormal="10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O30" sqref="O30"/>
    </sheetView>
  </sheetViews>
  <sheetFormatPr baseColWidth="10" defaultRowHeight="16" x14ac:dyDescent="0.2"/>
  <sheetData>
    <row r="2" spans="2:28" x14ac:dyDescent="0.2">
      <c r="C2" s="4" t="s">
        <v>24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28" ht="34" x14ac:dyDescent="0.2">
      <c r="B3" s="5" t="s">
        <v>25</v>
      </c>
      <c r="C3" s="30" t="s">
        <v>26</v>
      </c>
      <c r="D3" s="30"/>
      <c r="E3" s="30" t="s">
        <v>175</v>
      </c>
      <c r="F3" s="30"/>
      <c r="G3" s="4" t="s">
        <v>27</v>
      </c>
      <c r="H3" s="4"/>
      <c r="I3" s="4" t="s">
        <v>176</v>
      </c>
      <c r="J3" s="4"/>
      <c r="K3" s="4" t="s">
        <v>2</v>
      </c>
      <c r="L3" s="4"/>
      <c r="M3" s="4" t="s">
        <v>28</v>
      </c>
      <c r="N3" s="4"/>
      <c r="O3" s="4" t="s">
        <v>29</v>
      </c>
      <c r="P3" s="4"/>
      <c r="Q3" s="4" t="s">
        <v>177</v>
      </c>
      <c r="R3" s="4"/>
      <c r="S3" s="4" t="s">
        <v>178</v>
      </c>
      <c r="T3" s="4"/>
      <c r="U3" s="4" t="s">
        <v>179</v>
      </c>
      <c r="V3" s="4"/>
      <c r="W3" s="4" t="s">
        <v>180</v>
      </c>
      <c r="X3" s="4"/>
      <c r="Y3" s="4" t="s">
        <v>5</v>
      </c>
      <c r="Z3" s="4"/>
      <c r="AA3" s="4" t="s">
        <v>6</v>
      </c>
      <c r="AB3" s="4"/>
    </row>
    <row r="4" spans="2:28" x14ac:dyDescent="0.2">
      <c r="B4" s="6" t="s">
        <v>30</v>
      </c>
      <c r="C4" s="3">
        <v>1392</v>
      </c>
      <c r="D4" s="7">
        <f t="shared" ref="D4:D15" si="0">C4/C$15</f>
        <v>6.3532633500684624E-2</v>
      </c>
      <c r="E4" s="15">
        <v>12</v>
      </c>
      <c r="F4" s="7">
        <f t="shared" ref="F4:F15" si="1">E4/E$15</f>
        <v>0.36363636363636365</v>
      </c>
      <c r="G4" s="3">
        <v>14</v>
      </c>
      <c r="H4" s="7">
        <f t="shared" ref="H4:H15" si="2">G4/G$15</f>
        <v>3.5353535353535352E-2</v>
      </c>
      <c r="I4" s="15">
        <v>553</v>
      </c>
      <c r="J4" s="16">
        <f>I4/I$15</f>
        <v>0.56834532374100721</v>
      </c>
      <c r="K4" s="3">
        <v>5498</v>
      </c>
      <c r="L4" s="7">
        <f t="shared" ref="L4:L15" si="3">K4/K$15</f>
        <v>0.22717130815635073</v>
      </c>
      <c r="M4" s="26">
        <v>15331</v>
      </c>
      <c r="N4" s="27">
        <f t="shared" ref="N4:N15" si="4">M4/M$15</f>
        <v>0.10911277810200276</v>
      </c>
      <c r="O4" s="26">
        <v>80</v>
      </c>
      <c r="P4" s="27">
        <f t="shared" ref="P4:X15" si="5">O4/O$15</f>
        <v>6.3391442155309036E-2</v>
      </c>
      <c r="Q4" s="28">
        <v>677</v>
      </c>
      <c r="R4" s="27">
        <f t="shared" si="5"/>
        <v>0.62859795728876511</v>
      </c>
      <c r="S4" s="28">
        <v>6</v>
      </c>
      <c r="T4" s="27">
        <f t="shared" si="5"/>
        <v>0.46153846153846156</v>
      </c>
      <c r="U4" s="28">
        <v>149</v>
      </c>
      <c r="V4" s="27">
        <f t="shared" si="5"/>
        <v>1.8858372357929375E-2</v>
      </c>
      <c r="W4" s="28">
        <v>102</v>
      </c>
      <c r="X4" s="27">
        <f t="shared" si="5"/>
        <v>0.13728129205921938</v>
      </c>
      <c r="Y4" s="26">
        <v>4702</v>
      </c>
      <c r="Z4" s="27">
        <f t="shared" ref="Z4:Z15" si="6">Y4/Y$15</f>
        <v>0.21478165539923261</v>
      </c>
      <c r="AA4" s="26">
        <f>C4+E4+G4+I4+K4+M4+O4+Q4+S4+U4+W4+Y4</f>
        <v>28516</v>
      </c>
      <c r="AB4" s="27">
        <f t="shared" ref="AB4:AB15" si="7">AA4/AA$15</f>
        <v>0.12908541112137178</v>
      </c>
    </row>
    <row r="5" spans="2:28" x14ac:dyDescent="0.2">
      <c r="B5" s="6" t="s">
        <v>31</v>
      </c>
      <c r="C5" s="3">
        <v>1460</v>
      </c>
      <c r="D5" s="7">
        <f t="shared" si="0"/>
        <v>6.6636239160200825E-2</v>
      </c>
      <c r="E5" s="15">
        <v>2</v>
      </c>
      <c r="F5" s="7">
        <f t="shared" si="1"/>
        <v>6.0606060606060608E-2</v>
      </c>
      <c r="G5" s="3">
        <v>38</v>
      </c>
      <c r="H5" s="7">
        <f t="shared" si="2"/>
        <v>9.5959595959595953E-2</v>
      </c>
      <c r="I5" s="15">
        <v>99</v>
      </c>
      <c r="J5" s="7">
        <f t="shared" ref="J5:J15" si="8">I5/I$15</f>
        <v>0.10174717368961973</v>
      </c>
      <c r="K5" s="3">
        <v>3161</v>
      </c>
      <c r="L5" s="7">
        <f t="shared" si="3"/>
        <v>0.13060904057515907</v>
      </c>
      <c r="M5" s="26">
        <v>14236</v>
      </c>
      <c r="N5" s="27">
        <f t="shared" si="4"/>
        <v>0.10131951660427313</v>
      </c>
      <c r="O5" s="26">
        <v>62</v>
      </c>
      <c r="P5" s="27">
        <f t="shared" si="5"/>
        <v>4.9128367670364499E-2</v>
      </c>
      <c r="Q5" s="28">
        <v>74</v>
      </c>
      <c r="R5" s="27">
        <f t="shared" si="5"/>
        <v>6.8709377901578453E-2</v>
      </c>
      <c r="S5" s="28">
        <v>2</v>
      </c>
      <c r="T5" s="27">
        <f t="shared" si="5"/>
        <v>0.15384615384615385</v>
      </c>
      <c r="U5" s="28">
        <v>209</v>
      </c>
      <c r="V5" s="27">
        <f t="shared" si="5"/>
        <v>2.6452347804075432E-2</v>
      </c>
      <c r="W5" s="28">
        <v>32</v>
      </c>
      <c r="X5" s="27">
        <f t="shared" si="5"/>
        <v>4.306864064602961E-2</v>
      </c>
      <c r="Y5" s="26">
        <v>2721</v>
      </c>
      <c r="Z5" s="27">
        <f t="shared" si="6"/>
        <v>0.12429197880504293</v>
      </c>
      <c r="AA5" s="26">
        <f t="shared" ref="AA5:AA15" si="9">C5+E5+G5+I5+K5+M5+O5+Q5+S5+U5+W5+Y5</f>
        <v>22096</v>
      </c>
      <c r="AB5" s="27">
        <f t="shared" si="7"/>
        <v>0.10002353921089323</v>
      </c>
    </row>
    <row r="6" spans="2:28" x14ac:dyDescent="0.2">
      <c r="B6" s="6" t="s">
        <v>94</v>
      </c>
      <c r="C6" s="3">
        <v>2783</v>
      </c>
      <c r="D6" s="7">
        <f t="shared" si="0"/>
        <v>0.12701962574167047</v>
      </c>
      <c r="E6" s="15">
        <v>2</v>
      </c>
      <c r="F6" s="7">
        <f t="shared" si="1"/>
        <v>6.0606060606060608E-2</v>
      </c>
      <c r="G6" s="3">
        <v>50</v>
      </c>
      <c r="H6" s="7">
        <f t="shared" si="2"/>
        <v>0.12626262626262627</v>
      </c>
      <c r="I6" s="15">
        <v>122</v>
      </c>
      <c r="J6" s="7">
        <f t="shared" si="8"/>
        <v>0.12538540596094552</v>
      </c>
      <c r="K6" s="3">
        <v>5235</v>
      </c>
      <c r="L6" s="16">
        <f t="shared" si="3"/>
        <v>0.21630443764978102</v>
      </c>
      <c r="M6" s="26">
        <v>24280</v>
      </c>
      <c r="N6" s="27">
        <f t="shared" si="4"/>
        <v>0.17280400836974932</v>
      </c>
      <c r="O6" s="26">
        <v>87</v>
      </c>
      <c r="P6" s="27">
        <f t="shared" si="5"/>
        <v>6.8938193343898571E-2</v>
      </c>
      <c r="Q6" s="28">
        <v>91</v>
      </c>
      <c r="R6" s="27">
        <f t="shared" si="5"/>
        <v>8.4493964716805939E-2</v>
      </c>
      <c r="S6" s="28">
        <v>1</v>
      </c>
      <c r="T6" s="27">
        <f t="shared" si="5"/>
        <v>7.6923076923076927E-2</v>
      </c>
      <c r="U6" s="28">
        <v>329</v>
      </c>
      <c r="V6" s="27">
        <f t="shared" si="5"/>
        <v>4.1640298696367546E-2</v>
      </c>
      <c r="W6" s="28">
        <v>36</v>
      </c>
      <c r="X6" s="27">
        <f t="shared" si="5"/>
        <v>4.8452220726783311E-2</v>
      </c>
      <c r="Y6" s="26">
        <v>3641</v>
      </c>
      <c r="Z6" s="27">
        <f t="shared" si="6"/>
        <v>0.16631646263475242</v>
      </c>
      <c r="AA6" s="26">
        <f t="shared" si="9"/>
        <v>36657</v>
      </c>
      <c r="AB6" s="27">
        <f t="shared" si="7"/>
        <v>0.16593785648324189</v>
      </c>
    </row>
    <row r="7" spans="2:28" x14ac:dyDescent="0.2">
      <c r="B7" s="6" t="s">
        <v>32</v>
      </c>
      <c r="C7" s="3">
        <v>2981</v>
      </c>
      <c r="D7" s="7">
        <f t="shared" si="0"/>
        <v>0.13605659516202648</v>
      </c>
      <c r="E7" s="15">
        <v>2</v>
      </c>
      <c r="F7" s="16">
        <f t="shared" si="1"/>
        <v>6.0606060606060608E-2</v>
      </c>
      <c r="G7" s="3">
        <v>45</v>
      </c>
      <c r="H7" s="7">
        <f t="shared" si="2"/>
        <v>0.11363636363636363</v>
      </c>
      <c r="I7" s="15">
        <v>95</v>
      </c>
      <c r="J7" s="7">
        <f t="shared" si="8"/>
        <v>9.7636176772867414E-2</v>
      </c>
      <c r="K7" s="3">
        <v>4365</v>
      </c>
      <c r="L7" s="7">
        <f t="shared" si="3"/>
        <v>0.18035699528964549</v>
      </c>
      <c r="M7" s="26">
        <v>19100</v>
      </c>
      <c r="N7" s="27">
        <f t="shared" si="4"/>
        <v>0.13593725534852605</v>
      </c>
      <c r="O7" s="26">
        <v>68</v>
      </c>
      <c r="P7" s="27">
        <f t="shared" si="5"/>
        <v>5.388272583201268E-2</v>
      </c>
      <c r="Q7" s="28">
        <v>60</v>
      </c>
      <c r="R7" s="27">
        <f t="shared" si="5"/>
        <v>5.5710306406685235E-2</v>
      </c>
      <c r="S7" s="28">
        <v>0</v>
      </c>
      <c r="T7" s="27">
        <f t="shared" si="5"/>
        <v>0</v>
      </c>
      <c r="U7" s="28">
        <v>313</v>
      </c>
      <c r="V7" s="27">
        <f t="shared" si="5"/>
        <v>3.9615238577395268E-2</v>
      </c>
      <c r="W7" s="28">
        <v>41</v>
      </c>
      <c r="X7" s="27">
        <f t="shared" si="5"/>
        <v>5.518169582772544E-2</v>
      </c>
      <c r="Y7" s="26">
        <v>2661</v>
      </c>
      <c r="Z7" s="27">
        <f t="shared" si="6"/>
        <v>0.12155125159875754</v>
      </c>
      <c r="AA7" s="26">
        <f t="shared" si="9"/>
        <v>29731</v>
      </c>
      <c r="AB7" s="27">
        <f t="shared" si="7"/>
        <v>0.13458543828199976</v>
      </c>
    </row>
    <row r="8" spans="2:28" x14ac:dyDescent="0.2">
      <c r="B8" s="6" t="s">
        <v>33</v>
      </c>
      <c r="C8" s="3">
        <v>3337</v>
      </c>
      <c r="D8" s="16">
        <f t="shared" si="0"/>
        <v>0.15230488361478778</v>
      </c>
      <c r="E8" s="15">
        <v>1</v>
      </c>
      <c r="F8" s="7">
        <f t="shared" si="1"/>
        <v>3.0303030303030304E-2</v>
      </c>
      <c r="G8" s="3">
        <v>37</v>
      </c>
      <c r="H8" s="7">
        <f t="shared" si="2"/>
        <v>9.3434343434343439E-2</v>
      </c>
      <c r="I8" s="15">
        <v>48</v>
      </c>
      <c r="J8" s="7">
        <f t="shared" si="8"/>
        <v>4.9331963001027747E-2</v>
      </c>
      <c r="K8" s="3">
        <v>4532</v>
      </c>
      <c r="L8" s="7">
        <f t="shared" si="3"/>
        <v>0.18725725146682093</v>
      </c>
      <c r="M8" s="26">
        <v>18143</v>
      </c>
      <c r="N8" s="27">
        <f t="shared" si="4"/>
        <v>0.12912615831352398</v>
      </c>
      <c r="O8" s="26">
        <v>85</v>
      </c>
      <c r="P8" s="27">
        <f t="shared" si="5"/>
        <v>6.7353407290015849E-2</v>
      </c>
      <c r="Q8" s="28">
        <v>65</v>
      </c>
      <c r="R8" s="27">
        <f t="shared" si="5"/>
        <v>6.0352831940575676E-2</v>
      </c>
      <c r="S8" s="28">
        <v>4</v>
      </c>
      <c r="T8" s="27">
        <f t="shared" si="5"/>
        <v>0.30769230769230771</v>
      </c>
      <c r="U8" s="28">
        <v>379</v>
      </c>
      <c r="V8" s="27">
        <f t="shared" si="5"/>
        <v>4.7968611568155926E-2</v>
      </c>
      <c r="W8" s="28">
        <v>56</v>
      </c>
      <c r="X8" s="27">
        <f t="shared" si="5"/>
        <v>7.5370121130551818E-2</v>
      </c>
      <c r="Y8" s="26">
        <v>2448</v>
      </c>
      <c r="Z8" s="27">
        <f t="shared" si="6"/>
        <v>0.11182167001644436</v>
      </c>
      <c r="AA8" s="26">
        <f t="shared" si="9"/>
        <v>29135</v>
      </c>
      <c r="AB8" s="27">
        <f t="shared" si="7"/>
        <v>0.13188748257193039</v>
      </c>
    </row>
    <row r="9" spans="2:28" x14ac:dyDescent="0.2">
      <c r="B9" s="6" t="s">
        <v>34</v>
      </c>
      <c r="C9" s="3">
        <v>4040</v>
      </c>
      <c r="D9" s="7">
        <f t="shared" si="0"/>
        <v>0.18439068918302146</v>
      </c>
      <c r="E9" s="15">
        <v>3</v>
      </c>
      <c r="F9" s="7">
        <f t="shared" si="1"/>
        <v>9.0909090909090912E-2</v>
      </c>
      <c r="G9" s="3">
        <v>67</v>
      </c>
      <c r="H9" s="16">
        <f t="shared" si="2"/>
        <v>0.1691919191919192</v>
      </c>
      <c r="I9" s="15">
        <v>32</v>
      </c>
      <c r="J9" s="7">
        <f t="shared" si="8"/>
        <v>3.28879753340185E-2</v>
      </c>
      <c r="K9" s="3">
        <v>1197</v>
      </c>
      <c r="L9" s="7">
        <f t="shared" si="3"/>
        <v>4.945872241963474E-2</v>
      </c>
      <c r="M9" s="26">
        <v>18481</v>
      </c>
      <c r="N9" s="27">
        <f t="shared" si="4"/>
        <v>0.13153174953382774</v>
      </c>
      <c r="O9" s="26">
        <v>111</v>
      </c>
      <c r="P9" s="27">
        <f t="shared" si="5"/>
        <v>8.7955625990491282E-2</v>
      </c>
      <c r="Q9" s="28">
        <v>54</v>
      </c>
      <c r="R9" s="27">
        <f t="shared" si="5"/>
        <v>5.0139275766016712E-2</v>
      </c>
      <c r="S9" s="28">
        <v>0</v>
      </c>
      <c r="T9" s="27">
        <f t="shared" si="5"/>
        <v>0</v>
      </c>
      <c r="U9" s="28">
        <v>568</v>
      </c>
      <c r="V9" s="27">
        <f t="shared" si="5"/>
        <v>7.1889634223516005E-2</v>
      </c>
      <c r="W9" s="28">
        <v>84</v>
      </c>
      <c r="X9" s="27">
        <f t="shared" si="5"/>
        <v>0.11305518169582772</v>
      </c>
      <c r="Y9" s="26">
        <v>1820</v>
      </c>
      <c r="Z9" s="27">
        <f t="shared" si="6"/>
        <v>8.3135391923990498E-2</v>
      </c>
      <c r="AA9" s="26">
        <f t="shared" si="9"/>
        <v>26457</v>
      </c>
      <c r="AB9" s="27">
        <f t="shared" si="7"/>
        <v>0.1197647889619208</v>
      </c>
    </row>
    <row r="10" spans="2:28" x14ac:dyDescent="0.2">
      <c r="B10" s="6" t="s">
        <v>35</v>
      </c>
      <c r="C10" s="3">
        <v>1641</v>
      </c>
      <c r="D10" s="7">
        <f t="shared" si="0"/>
        <v>7.4897307165677773E-2</v>
      </c>
      <c r="E10" s="15">
        <v>2</v>
      </c>
      <c r="F10" s="7">
        <f t="shared" si="1"/>
        <v>6.0606060606060608E-2</v>
      </c>
      <c r="G10" s="3">
        <v>31</v>
      </c>
      <c r="H10" s="7">
        <f t="shared" si="2"/>
        <v>7.8282828282828287E-2</v>
      </c>
      <c r="I10" s="15">
        <v>17</v>
      </c>
      <c r="J10" s="7">
        <f t="shared" si="8"/>
        <v>1.7471736896197326E-2</v>
      </c>
      <c r="K10" s="3">
        <v>132</v>
      </c>
      <c r="L10" s="7">
        <f t="shared" si="3"/>
        <v>5.4540947029171139E-3</v>
      </c>
      <c r="M10" s="26">
        <v>8856</v>
      </c>
      <c r="N10" s="27">
        <f t="shared" si="4"/>
        <v>6.3029336825473639E-2</v>
      </c>
      <c r="O10" s="26">
        <v>149</v>
      </c>
      <c r="P10" s="27">
        <f t="shared" si="5"/>
        <v>0.11806656101426308</v>
      </c>
      <c r="Q10" s="28">
        <v>30</v>
      </c>
      <c r="R10" s="27">
        <f t="shared" si="5"/>
        <v>2.7855153203342618E-2</v>
      </c>
      <c r="S10" s="28">
        <v>0</v>
      </c>
      <c r="T10" s="27">
        <f t="shared" si="5"/>
        <v>0</v>
      </c>
      <c r="U10" s="28">
        <v>1113</v>
      </c>
      <c r="V10" s="27">
        <f t="shared" si="5"/>
        <v>0.14086824452600938</v>
      </c>
      <c r="W10" s="28">
        <v>89</v>
      </c>
      <c r="X10" s="27">
        <f t="shared" si="5"/>
        <v>0.11978465679676985</v>
      </c>
      <c r="Y10" s="26">
        <v>1088</v>
      </c>
      <c r="Z10" s="27">
        <f t="shared" si="6"/>
        <v>4.9698520007308608E-2</v>
      </c>
      <c r="AA10" s="26">
        <f t="shared" si="9"/>
        <v>13148</v>
      </c>
      <c r="AB10" s="27">
        <f t="shared" si="7"/>
        <v>5.9517989389248016E-2</v>
      </c>
    </row>
    <row r="11" spans="2:28" x14ac:dyDescent="0.2">
      <c r="B11" s="6" t="s">
        <v>36</v>
      </c>
      <c r="C11" s="3">
        <v>1887</v>
      </c>
      <c r="D11" s="7">
        <f t="shared" si="0"/>
        <v>8.6125057051574624E-2</v>
      </c>
      <c r="E11" s="15">
        <v>5</v>
      </c>
      <c r="F11" s="7">
        <f t="shared" si="1"/>
        <v>0.15151515151515152</v>
      </c>
      <c r="G11" s="3">
        <v>35</v>
      </c>
      <c r="H11" s="7">
        <f t="shared" si="2"/>
        <v>8.8383838383838384E-2</v>
      </c>
      <c r="I11" s="15">
        <v>5</v>
      </c>
      <c r="J11" s="7">
        <f t="shared" si="8"/>
        <v>5.1387461459403904E-3</v>
      </c>
      <c r="K11" s="3">
        <v>59</v>
      </c>
      <c r="L11" s="7">
        <f t="shared" si="3"/>
        <v>2.4378150566068918E-3</v>
      </c>
      <c r="M11" s="26">
        <v>7845</v>
      </c>
      <c r="N11" s="27">
        <f t="shared" si="4"/>
        <v>5.5833914565926013E-2</v>
      </c>
      <c r="O11" s="26">
        <v>264</v>
      </c>
      <c r="P11" s="27">
        <f t="shared" si="5"/>
        <v>0.2091917591125198</v>
      </c>
      <c r="Q11" s="28">
        <v>13</v>
      </c>
      <c r="R11" s="27">
        <f t="shared" si="5"/>
        <v>1.2070566388115135E-2</v>
      </c>
      <c r="S11" s="28">
        <v>0</v>
      </c>
      <c r="T11" s="27">
        <f t="shared" si="5"/>
        <v>0</v>
      </c>
      <c r="U11" s="28">
        <v>1972</v>
      </c>
      <c r="V11" s="27">
        <f t="shared" si="5"/>
        <v>0.24958865966333377</v>
      </c>
      <c r="W11" s="28">
        <v>94</v>
      </c>
      <c r="X11" s="27">
        <f t="shared" si="5"/>
        <v>0.12651413189771199</v>
      </c>
      <c r="Y11" s="26">
        <v>996</v>
      </c>
      <c r="Z11" s="27">
        <f t="shared" si="6"/>
        <v>4.5496071624337657E-2</v>
      </c>
      <c r="AA11" s="26">
        <f t="shared" si="9"/>
        <v>13175</v>
      </c>
      <c r="AB11" s="27">
        <f t="shared" si="7"/>
        <v>5.9640212215039748E-2</v>
      </c>
    </row>
    <row r="12" spans="2:28" x14ac:dyDescent="0.2">
      <c r="B12" s="6" t="s">
        <v>37</v>
      </c>
      <c r="C12" s="3">
        <v>1092</v>
      </c>
      <c r="D12" s="7">
        <f t="shared" si="0"/>
        <v>4.984025559105431E-2</v>
      </c>
      <c r="E12" s="15">
        <v>0</v>
      </c>
      <c r="F12" s="7">
        <f t="shared" si="1"/>
        <v>0</v>
      </c>
      <c r="G12" s="3">
        <v>48</v>
      </c>
      <c r="H12" s="7">
        <f t="shared" si="2"/>
        <v>0.12121212121212122</v>
      </c>
      <c r="I12" s="15">
        <v>1</v>
      </c>
      <c r="J12" s="7">
        <f t="shared" si="8"/>
        <v>1.0277492291880781E-3</v>
      </c>
      <c r="K12" s="3">
        <v>19</v>
      </c>
      <c r="L12" s="7">
        <f t="shared" si="3"/>
        <v>7.8505908602594825E-4</v>
      </c>
      <c r="M12" s="26">
        <v>6144</v>
      </c>
      <c r="N12" s="27">
        <f t="shared" si="4"/>
        <v>4.3727669992740525E-2</v>
      </c>
      <c r="O12" s="26">
        <v>235</v>
      </c>
      <c r="P12" s="27">
        <f t="shared" si="5"/>
        <v>0.18621236133122029</v>
      </c>
      <c r="Q12" s="28">
        <v>8</v>
      </c>
      <c r="R12" s="27">
        <f t="shared" si="5"/>
        <v>7.4280408542246983E-3</v>
      </c>
      <c r="S12" s="28">
        <v>0</v>
      </c>
      <c r="T12" s="27">
        <f t="shared" si="5"/>
        <v>0</v>
      </c>
      <c r="U12" s="28">
        <v>1679</v>
      </c>
      <c r="V12" s="27">
        <f t="shared" si="5"/>
        <v>0.21250474623465385</v>
      </c>
      <c r="W12" s="28">
        <v>86</v>
      </c>
      <c r="X12" s="27">
        <f t="shared" si="5"/>
        <v>0.11574697173620457</v>
      </c>
      <c r="Y12" s="26">
        <v>810</v>
      </c>
      <c r="Z12" s="27">
        <f t="shared" si="6"/>
        <v>3.6999817284852916E-2</v>
      </c>
      <c r="AA12" s="26">
        <f t="shared" si="9"/>
        <v>10122</v>
      </c>
      <c r="AB12" s="27">
        <f t="shared" si="7"/>
        <v>4.5819979357922758E-2</v>
      </c>
    </row>
    <row r="13" spans="2:28" x14ac:dyDescent="0.2">
      <c r="B13" s="6" t="s">
        <v>38</v>
      </c>
      <c r="C13" s="3">
        <v>520</v>
      </c>
      <c r="D13" s="7">
        <f t="shared" si="0"/>
        <v>2.3733455043359195E-2</v>
      </c>
      <c r="E13" s="15">
        <v>1</v>
      </c>
      <c r="F13" s="7">
        <f t="shared" si="1"/>
        <v>3.0303030303030304E-2</v>
      </c>
      <c r="G13" s="3">
        <v>26</v>
      </c>
      <c r="H13" s="7">
        <f t="shared" si="2"/>
        <v>6.5656565656565663E-2</v>
      </c>
      <c r="I13" s="15">
        <v>1</v>
      </c>
      <c r="J13" s="7">
        <f t="shared" si="8"/>
        <v>1.0277492291880781E-3</v>
      </c>
      <c r="K13" s="3">
        <v>2</v>
      </c>
      <c r="L13" s="7">
        <f t="shared" si="3"/>
        <v>8.2637798529047182E-5</v>
      </c>
      <c r="M13" s="26">
        <v>4229</v>
      </c>
      <c r="N13" s="27">
        <f t="shared" si="4"/>
        <v>3.0098358788948516E-2</v>
      </c>
      <c r="O13" s="26">
        <v>67</v>
      </c>
      <c r="P13" s="27">
        <f t="shared" si="5"/>
        <v>5.3090332805071312E-2</v>
      </c>
      <c r="Q13" s="28">
        <v>3</v>
      </c>
      <c r="R13" s="27">
        <f>Q13/Q$15</f>
        <v>2.7855153203342618E-3</v>
      </c>
      <c r="S13" s="28">
        <v>0</v>
      </c>
      <c r="T13" s="27">
        <f t="shared" si="5"/>
        <v>0</v>
      </c>
      <c r="U13" s="28">
        <v>741</v>
      </c>
      <c r="V13" s="27">
        <f t="shared" si="5"/>
        <v>9.3785596759903805E-2</v>
      </c>
      <c r="W13" s="28">
        <v>65</v>
      </c>
      <c r="X13" s="27">
        <f t="shared" si="5"/>
        <v>8.748317631224764E-2</v>
      </c>
      <c r="Y13" s="26">
        <v>517</v>
      </c>
      <c r="Z13" s="27">
        <f t="shared" si="6"/>
        <v>2.3615932760825874E-2</v>
      </c>
      <c r="AA13" s="26">
        <f t="shared" si="9"/>
        <v>6172</v>
      </c>
      <c r="AB13" s="27">
        <f t="shared" si="7"/>
        <v>2.7939232621724881E-2</v>
      </c>
    </row>
    <row r="14" spans="2:28" x14ac:dyDescent="0.2">
      <c r="B14" s="6" t="s">
        <v>39</v>
      </c>
      <c r="C14" s="3">
        <v>777</v>
      </c>
      <c r="D14" s="7">
        <f t="shared" si="0"/>
        <v>3.5463258785942489E-2</v>
      </c>
      <c r="E14" s="15">
        <v>3</v>
      </c>
      <c r="F14" s="7">
        <f t="shared" si="1"/>
        <v>9.0909090909090912E-2</v>
      </c>
      <c r="G14" s="3">
        <v>5</v>
      </c>
      <c r="H14" s="7">
        <f t="shared" si="2"/>
        <v>1.2626262626262626E-2</v>
      </c>
      <c r="I14" s="15">
        <v>0</v>
      </c>
      <c r="J14" s="7">
        <f t="shared" si="8"/>
        <v>0</v>
      </c>
      <c r="K14" s="3">
        <v>2</v>
      </c>
      <c r="L14" s="7">
        <f t="shared" si="3"/>
        <v>8.2637798529047182E-5</v>
      </c>
      <c r="M14" s="26">
        <v>3861</v>
      </c>
      <c r="N14" s="27">
        <f t="shared" si="4"/>
        <v>2.7479253555008326E-2</v>
      </c>
      <c r="O14" s="26">
        <v>54</v>
      </c>
      <c r="P14" s="27">
        <f t="shared" si="5"/>
        <v>4.2789223454833596E-2</v>
      </c>
      <c r="Q14" s="28">
        <v>2</v>
      </c>
      <c r="R14" s="27">
        <f t="shared" si="5"/>
        <v>1.8570102135561746E-3</v>
      </c>
      <c r="S14" s="28">
        <v>0</v>
      </c>
      <c r="T14" s="27">
        <f t="shared" si="5"/>
        <v>0</v>
      </c>
      <c r="U14" s="28">
        <v>449</v>
      </c>
      <c r="V14" s="27">
        <f t="shared" si="5"/>
        <v>5.682824958865966E-2</v>
      </c>
      <c r="W14" s="28">
        <v>58</v>
      </c>
      <c r="X14" s="27">
        <f t="shared" si="5"/>
        <v>7.8061911170928672E-2</v>
      </c>
      <c r="Y14" s="26">
        <v>488</v>
      </c>
      <c r="Z14" s="27">
        <f t="shared" si="6"/>
        <v>2.2291247944454595E-2</v>
      </c>
      <c r="AA14" s="26">
        <f t="shared" si="9"/>
        <v>5699</v>
      </c>
      <c r="AB14" s="27">
        <f t="shared" si="7"/>
        <v>2.5798069784706754E-2</v>
      </c>
    </row>
    <row r="15" spans="2:28" x14ac:dyDescent="0.2">
      <c r="C15" s="3">
        <v>21910</v>
      </c>
      <c r="D15" s="7">
        <f t="shared" si="0"/>
        <v>1</v>
      </c>
      <c r="E15" s="15">
        <v>33</v>
      </c>
      <c r="F15" s="7">
        <f t="shared" si="1"/>
        <v>1</v>
      </c>
      <c r="G15" s="3">
        <v>396</v>
      </c>
      <c r="H15" s="7">
        <f t="shared" si="2"/>
        <v>1</v>
      </c>
      <c r="I15" s="15">
        <v>973</v>
      </c>
      <c r="J15" s="7">
        <f t="shared" si="8"/>
        <v>1</v>
      </c>
      <c r="K15" s="3">
        <v>24202</v>
      </c>
      <c r="L15" s="7">
        <f t="shared" si="3"/>
        <v>1</v>
      </c>
      <c r="M15" s="26">
        <v>140506</v>
      </c>
      <c r="N15" s="27">
        <f t="shared" si="4"/>
        <v>1</v>
      </c>
      <c r="O15" s="26">
        <v>1262</v>
      </c>
      <c r="P15" s="27">
        <f t="shared" si="5"/>
        <v>1</v>
      </c>
      <c r="Q15" s="28">
        <v>1077</v>
      </c>
      <c r="R15" s="27">
        <f t="shared" si="5"/>
        <v>1</v>
      </c>
      <c r="S15" s="28">
        <v>13</v>
      </c>
      <c r="T15" s="27">
        <f t="shared" si="5"/>
        <v>1</v>
      </c>
      <c r="U15" s="28">
        <v>7901</v>
      </c>
      <c r="V15" s="27">
        <f t="shared" si="5"/>
        <v>1</v>
      </c>
      <c r="W15" s="28">
        <v>743</v>
      </c>
      <c r="X15" s="27">
        <f t="shared" si="5"/>
        <v>1</v>
      </c>
      <c r="Y15" s="26">
        <v>21892</v>
      </c>
      <c r="Z15" s="27">
        <f t="shared" si="6"/>
        <v>1</v>
      </c>
      <c r="AA15" s="26">
        <f t="shared" si="9"/>
        <v>220908</v>
      </c>
      <c r="AB15" s="27">
        <f t="shared" si="7"/>
        <v>1</v>
      </c>
    </row>
    <row r="16" spans="2:28" x14ac:dyDescent="0.2">
      <c r="C16" s="7">
        <f>C15/$AA15</f>
        <v>9.9181559744327949E-2</v>
      </c>
      <c r="D16" s="7"/>
      <c r="E16" s="7">
        <f>E15/$AA15</f>
        <v>1.4938345374545058E-4</v>
      </c>
      <c r="G16" s="7">
        <f>G15/$AA15</f>
        <v>1.7926014449454071E-3</v>
      </c>
      <c r="I16" s="7">
        <f>I15/$AA15</f>
        <v>4.4045484998279823E-3</v>
      </c>
      <c r="K16" s="7">
        <f>K15/$AA15</f>
        <v>0.10955691962264834</v>
      </c>
      <c r="M16" s="27">
        <f>M15/$AA15</f>
        <v>0.63603853187752368</v>
      </c>
      <c r="N16" s="29"/>
      <c r="O16" s="27">
        <f>O15/$AA15</f>
        <v>5.7127854129320806E-3</v>
      </c>
      <c r="P16" s="29"/>
      <c r="Q16" s="27">
        <f>Q15/$AA15</f>
        <v>4.8753327176924328E-3</v>
      </c>
      <c r="R16" s="29"/>
      <c r="S16" s="27">
        <f>S15/$AA15</f>
        <v>5.8848027233056294E-5</v>
      </c>
      <c r="T16" s="29"/>
      <c r="U16" s="27">
        <f>U15/$AA15</f>
        <v>3.5766020243721365E-2</v>
      </c>
      <c r="V16" s="29"/>
      <c r="W16" s="27">
        <f>W15/$AA15</f>
        <v>3.3633910949354483E-3</v>
      </c>
      <c r="X16" s="29"/>
      <c r="Y16" s="27">
        <f>Y15/$AA15</f>
        <v>9.9100077860466804E-2</v>
      </c>
      <c r="Z16" s="29"/>
      <c r="AA16" s="27">
        <f>AA15/$AA15</f>
        <v>1</v>
      </c>
      <c r="AB16" s="29"/>
    </row>
  </sheetData>
  <mergeCells count="2">
    <mergeCell ref="C3:D3"/>
    <mergeCell ref="E3:F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40"/>
  <sheetViews>
    <sheetView workbookViewId="0">
      <selection activeCell="O25" sqref="O25"/>
    </sheetView>
  </sheetViews>
  <sheetFormatPr baseColWidth="10" defaultRowHeight="16" x14ac:dyDescent="0.2"/>
  <sheetData>
    <row r="1" spans="1:2" ht="34" x14ac:dyDescent="0.2">
      <c r="A1" s="5" t="s">
        <v>150</v>
      </c>
      <c r="B1" t="s">
        <v>151</v>
      </c>
    </row>
    <row r="2" spans="1:2" x14ac:dyDescent="0.2">
      <c r="A2" s="2" t="s">
        <v>162</v>
      </c>
      <c r="B2" s="3">
        <v>220908</v>
      </c>
    </row>
    <row r="3" spans="1:2" x14ac:dyDescent="0.2">
      <c r="A3">
        <v>2017</v>
      </c>
      <c r="B3" s="3">
        <v>42703</v>
      </c>
    </row>
    <row r="4" spans="1:2" x14ac:dyDescent="0.2">
      <c r="A4">
        <v>2016</v>
      </c>
      <c r="B4" s="3">
        <v>29082</v>
      </c>
    </row>
    <row r="5" spans="1:2" x14ac:dyDescent="0.2">
      <c r="A5">
        <v>2015</v>
      </c>
      <c r="B5" s="3">
        <v>22719</v>
      </c>
    </row>
    <row r="6" spans="1:2" x14ac:dyDescent="0.2">
      <c r="A6">
        <v>2014</v>
      </c>
      <c r="B6" s="3">
        <v>20487</v>
      </c>
    </row>
    <row r="7" spans="1:2" x14ac:dyDescent="0.2">
      <c r="A7">
        <v>2013</v>
      </c>
      <c r="B7" s="3">
        <v>19215</v>
      </c>
    </row>
    <row r="8" spans="1:2" x14ac:dyDescent="0.2">
      <c r="A8">
        <v>2012</v>
      </c>
      <c r="B8" s="3">
        <v>18687</v>
      </c>
    </row>
    <row r="9" spans="1:2" x14ac:dyDescent="0.2">
      <c r="A9">
        <v>2011</v>
      </c>
      <c r="B9" s="3">
        <v>18543</v>
      </c>
    </row>
    <row r="10" spans="1:2" x14ac:dyDescent="0.2">
      <c r="A10">
        <v>2010</v>
      </c>
      <c r="B10" s="3">
        <v>20231</v>
      </c>
    </row>
    <row r="11" spans="1:2" x14ac:dyDescent="0.2">
      <c r="A11">
        <v>2009</v>
      </c>
      <c r="B11" s="3">
        <v>3739</v>
      </c>
    </row>
    <row r="12" spans="1:2" x14ac:dyDescent="0.2">
      <c r="A12">
        <v>2008</v>
      </c>
      <c r="B12" s="3">
        <v>3929</v>
      </c>
    </row>
    <row r="13" spans="1:2" x14ac:dyDescent="0.2">
      <c r="A13">
        <v>2007</v>
      </c>
      <c r="B13" s="3">
        <v>3713</v>
      </c>
    </row>
    <row r="14" spans="1:2" x14ac:dyDescent="0.2">
      <c r="A14">
        <v>2006</v>
      </c>
      <c r="B14" s="3">
        <v>3144</v>
      </c>
    </row>
    <row r="15" spans="1:2" x14ac:dyDescent="0.2">
      <c r="A15">
        <v>2005</v>
      </c>
      <c r="B15" s="3">
        <v>2698</v>
      </c>
    </row>
    <row r="16" spans="1:2" x14ac:dyDescent="0.2">
      <c r="A16">
        <v>2004</v>
      </c>
      <c r="B16" s="3">
        <v>2565</v>
      </c>
    </row>
    <row r="17" spans="1:2" x14ac:dyDescent="0.2">
      <c r="A17">
        <v>2003</v>
      </c>
      <c r="B17" s="3">
        <v>2450</v>
      </c>
    </row>
    <row r="18" spans="1:2" x14ac:dyDescent="0.2">
      <c r="A18">
        <v>2002</v>
      </c>
      <c r="B18" s="3">
        <v>2137</v>
      </c>
    </row>
    <row r="19" spans="1:2" x14ac:dyDescent="0.2">
      <c r="A19">
        <v>2001</v>
      </c>
      <c r="B19" s="3">
        <v>2117</v>
      </c>
    </row>
    <row r="20" spans="1:2" x14ac:dyDescent="0.2">
      <c r="A20">
        <v>2000</v>
      </c>
      <c r="B20" s="3">
        <v>2044</v>
      </c>
    </row>
    <row r="21" spans="1:2" x14ac:dyDescent="0.2">
      <c r="A21">
        <v>1999</v>
      </c>
      <c r="B21" s="3">
        <v>1983</v>
      </c>
    </row>
    <row r="22" spans="1:2" x14ac:dyDescent="0.2">
      <c r="A22">
        <v>1998</v>
      </c>
      <c r="B22" s="3">
        <v>1516</v>
      </c>
    </row>
    <row r="23" spans="1:2" x14ac:dyDescent="0.2">
      <c r="A23">
        <v>1997</v>
      </c>
      <c r="B23" s="3">
        <v>958</v>
      </c>
    </row>
    <row r="24" spans="1:2" x14ac:dyDescent="0.2">
      <c r="A24">
        <v>1996</v>
      </c>
      <c r="B24" s="3">
        <v>778</v>
      </c>
    </row>
    <row r="25" spans="1:2" x14ac:dyDescent="0.2">
      <c r="A25">
        <v>1995</v>
      </c>
      <c r="B25" s="3">
        <v>586</v>
      </c>
    </row>
    <row r="26" spans="1:2" x14ac:dyDescent="0.2">
      <c r="A26">
        <v>1994</v>
      </c>
      <c r="B26" s="3">
        <v>530</v>
      </c>
    </row>
    <row r="27" spans="1:2" x14ac:dyDescent="0.2">
      <c r="A27">
        <v>1993</v>
      </c>
      <c r="B27" s="3">
        <v>394</v>
      </c>
    </row>
    <row r="28" spans="1:2" x14ac:dyDescent="0.2">
      <c r="A28">
        <v>1992</v>
      </c>
      <c r="B28" s="3">
        <v>318</v>
      </c>
    </row>
    <row r="29" spans="1:2" x14ac:dyDescent="0.2">
      <c r="A29">
        <v>1991</v>
      </c>
      <c r="B29" s="3">
        <v>1</v>
      </c>
    </row>
    <row r="30" spans="1:2" x14ac:dyDescent="0.2">
      <c r="A30">
        <v>1991</v>
      </c>
      <c r="B30">
        <v>244</v>
      </c>
    </row>
    <row r="31" spans="1:2" x14ac:dyDescent="0.2">
      <c r="A31">
        <v>1990</v>
      </c>
      <c r="B31">
        <v>117</v>
      </c>
    </row>
    <row r="32" spans="1:2" x14ac:dyDescent="0.2">
      <c r="A32">
        <v>1989</v>
      </c>
      <c r="B32">
        <v>129</v>
      </c>
    </row>
    <row r="33" spans="1:2" x14ac:dyDescent="0.2">
      <c r="A33">
        <v>1988</v>
      </c>
      <c r="B33">
        <v>92</v>
      </c>
    </row>
    <row r="34" spans="1:2" x14ac:dyDescent="0.2">
      <c r="A34">
        <v>1987</v>
      </c>
      <c r="B34">
        <v>60</v>
      </c>
    </row>
    <row r="35" spans="1:2" x14ac:dyDescent="0.2">
      <c r="A35">
        <v>1986</v>
      </c>
      <c r="B35" s="3">
        <v>95</v>
      </c>
    </row>
    <row r="36" spans="1:2" x14ac:dyDescent="0.2">
      <c r="A36">
        <v>1985</v>
      </c>
      <c r="B36">
        <v>125</v>
      </c>
    </row>
    <row r="37" spans="1:2" x14ac:dyDescent="0.2">
      <c r="A37">
        <v>1984</v>
      </c>
      <c r="B37">
        <v>34</v>
      </c>
    </row>
    <row r="38" spans="1:2" x14ac:dyDescent="0.2">
      <c r="A38" s="2" t="s">
        <v>5</v>
      </c>
      <c r="B38">
        <v>14</v>
      </c>
    </row>
    <row r="39" spans="1:2" x14ac:dyDescent="0.2">
      <c r="B39" s="3">
        <f>SUM(B2:B38)</f>
        <v>449085</v>
      </c>
    </row>
    <row r="40" spans="1:2" x14ac:dyDescent="0.2">
      <c r="B40" s="3">
        <f>B3+B4+B5+B6+B7+B8+B9+B10</f>
        <v>191667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4"/>
  <sheetViews>
    <sheetView topLeftCell="A8" workbookViewId="0">
      <selection activeCell="P39" sqref="P39"/>
    </sheetView>
  </sheetViews>
  <sheetFormatPr baseColWidth="10" defaultRowHeight="16" x14ac:dyDescent="0.2"/>
  <sheetData>
    <row r="1" spans="1:14" ht="34" x14ac:dyDescent="0.2">
      <c r="A1" s="5" t="s">
        <v>218</v>
      </c>
      <c r="B1" s="11" t="s">
        <v>219</v>
      </c>
      <c r="C1" s="11" t="s">
        <v>175</v>
      </c>
      <c r="D1" s="11" t="s">
        <v>27</v>
      </c>
      <c r="E1" s="11" t="s">
        <v>220</v>
      </c>
      <c r="F1" s="11" t="s">
        <v>197</v>
      </c>
      <c r="G1" s="11" t="s">
        <v>198</v>
      </c>
      <c r="H1" s="11" t="s">
        <v>199</v>
      </c>
      <c r="I1" s="11" t="s">
        <v>177</v>
      </c>
      <c r="J1" s="11" t="s">
        <v>178</v>
      </c>
      <c r="K1" s="11" t="s">
        <v>200</v>
      </c>
      <c r="L1" s="11" t="s">
        <v>180</v>
      </c>
      <c r="M1" s="11" t="s">
        <v>43</v>
      </c>
      <c r="N1" s="11" t="s">
        <v>149</v>
      </c>
    </row>
    <row r="2" spans="1:14" x14ac:dyDescent="0.2">
      <c r="A2" t="s">
        <v>71</v>
      </c>
      <c r="B2" s="3">
        <v>11</v>
      </c>
      <c r="C2" s="3"/>
      <c r="D2" s="3">
        <v>1</v>
      </c>
      <c r="E2" s="3"/>
      <c r="F2" s="3">
        <v>72</v>
      </c>
      <c r="G2" s="3">
        <v>334</v>
      </c>
      <c r="H2" s="3">
        <v>3</v>
      </c>
      <c r="I2" s="3">
        <v>3</v>
      </c>
      <c r="J2" s="3"/>
      <c r="K2" s="3">
        <v>1</v>
      </c>
      <c r="L2" s="3">
        <v>1</v>
      </c>
      <c r="M2" s="3">
        <v>47</v>
      </c>
      <c r="N2" s="3">
        <v>473</v>
      </c>
    </row>
    <row r="3" spans="1:14" x14ac:dyDescent="0.2">
      <c r="A3" t="s">
        <v>72</v>
      </c>
      <c r="B3" s="3">
        <v>12</v>
      </c>
      <c r="C3" s="3"/>
      <c r="D3" s="3"/>
      <c r="E3" s="3">
        <v>1</v>
      </c>
      <c r="F3" s="3">
        <v>69</v>
      </c>
      <c r="G3" s="3">
        <v>522</v>
      </c>
      <c r="H3" s="3">
        <v>4</v>
      </c>
      <c r="I3" s="3">
        <v>6</v>
      </c>
      <c r="J3" s="3"/>
      <c r="K3" s="3">
        <v>1</v>
      </c>
      <c r="L3" s="3">
        <v>2</v>
      </c>
      <c r="M3" s="3">
        <v>134</v>
      </c>
      <c r="N3" s="3">
        <v>751</v>
      </c>
    </row>
    <row r="4" spans="1:14" x14ac:dyDescent="0.2">
      <c r="A4" t="s">
        <v>73</v>
      </c>
      <c r="B4" s="3">
        <v>261</v>
      </c>
      <c r="C4" s="3">
        <v>2</v>
      </c>
      <c r="D4" s="3">
        <v>15</v>
      </c>
      <c r="E4" s="3">
        <v>7</v>
      </c>
      <c r="F4" s="3">
        <v>625</v>
      </c>
      <c r="G4" s="3">
        <v>4843</v>
      </c>
      <c r="H4" s="3">
        <v>22</v>
      </c>
      <c r="I4" s="3">
        <v>47</v>
      </c>
      <c r="J4" s="3"/>
      <c r="K4" s="3">
        <v>73</v>
      </c>
      <c r="L4" s="3">
        <v>13</v>
      </c>
      <c r="M4" s="3">
        <v>653</v>
      </c>
      <c r="N4" s="3">
        <v>6561</v>
      </c>
    </row>
    <row r="5" spans="1:14" x14ac:dyDescent="0.2">
      <c r="A5" t="s">
        <v>74</v>
      </c>
      <c r="B5" s="3">
        <v>248</v>
      </c>
      <c r="C5" s="3"/>
      <c r="D5" s="3">
        <v>4</v>
      </c>
      <c r="E5" s="3">
        <v>1</v>
      </c>
      <c r="F5" s="3">
        <v>803</v>
      </c>
      <c r="G5" s="3">
        <v>2862</v>
      </c>
      <c r="H5" s="3">
        <v>21</v>
      </c>
      <c r="I5" s="3">
        <v>20</v>
      </c>
      <c r="J5" s="3">
        <v>1</v>
      </c>
      <c r="K5" s="3">
        <v>27</v>
      </c>
      <c r="L5" s="3">
        <v>3</v>
      </c>
      <c r="M5" s="3">
        <v>317</v>
      </c>
      <c r="N5" s="3">
        <v>4307</v>
      </c>
    </row>
    <row r="6" spans="1:14" x14ac:dyDescent="0.2">
      <c r="A6" t="s">
        <v>51</v>
      </c>
      <c r="B6" s="3">
        <v>386</v>
      </c>
      <c r="C6" s="3"/>
      <c r="D6" s="3">
        <v>1</v>
      </c>
      <c r="E6" s="3">
        <v>10</v>
      </c>
      <c r="F6" s="3">
        <v>162</v>
      </c>
      <c r="G6" s="3">
        <v>1974</v>
      </c>
      <c r="H6" s="3">
        <v>18</v>
      </c>
      <c r="I6" s="3">
        <v>3</v>
      </c>
      <c r="J6" s="3"/>
      <c r="K6" s="3">
        <v>151</v>
      </c>
      <c r="L6" s="3">
        <v>8</v>
      </c>
      <c r="M6" s="3">
        <v>191</v>
      </c>
      <c r="N6" s="3">
        <v>2904</v>
      </c>
    </row>
    <row r="7" spans="1:14" x14ac:dyDescent="0.2">
      <c r="A7" t="s">
        <v>52</v>
      </c>
      <c r="B7" s="3">
        <v>570</v>
      </c>
      <c r="C7" s="3">
        <v>2</v>
      </c>
      <c r="D7" s="3">
        <v>7</v>
      </c>
      <c r="E7" s="3">
        <v>40</v>
      </c>
      <c r="F7" s="3">
        <v>1618</v>
      </c>
      <c r="G7" s="3">
        <v>7799</v>
      </c>
      <c r="H7" s="3">
        <v>39</v>
      </c>
      <c r="I7" s="3">
        <v>45</v>
      </c>
      <c r="J7" s="3">
        <v>1</v>
      </c>
      <c r="K7" s="3">
        <v>144</v>
      </c>
      <c r="L7" s="3">
        <v>49</v>
      </c>
      <c r="M7" s="3">
        <v>949</v>
      </c>
      <c r="N7" s="3">
        <v>11263</v>
      </c>
    </row>
    <row r="8" spans="1:14" x14ac:dyDescent="0.2">
      <c r="A8" t="s">
        <v>75</v>
      </c>
      <c r="B8" s="3">
        <v>4</v>
      </c>
      <c r="C8" s="3"/>
      <c r="D8" s="3"/>
      <c r="E8" s="3"/>
      <c r="F8" s="3">
        <v>14</v>
      </c>
      <c r="G8" s="3">
        <v>125</v>
      </c>
      <c r="H8" s="3">
        <v>1</v>
      </c>
      <c r="I8" s="3">
        <v>1</v>
      </c>
      <c r="J8" s="3"/>
      <c r="K8" s="3"/>
      <c r="L8" s="3">
        <v>1</v>
      </c>
      <c r="M8" s="3">
        <v>21</v>
      </c>
      <c r="N8" s="3">
        <v>167</v>
      </c>
    </row>
    <row r="9" spans="1:14" x14ac:dyDescent="0.2">
      <c r="A9" t="s">
        <v>53</v>
      </c>
      <c r="B9" s="3">
        <v>212</v>
      </c>
      <c r="C9" s="3">
        <v>1</v>
      </c>
      <c r="D9" s="3">
        <v>1</v>
      </c>
      <c r="E9" s="3">
        <v>10</v>
      </c>
      <c r="F9" s="3">
        <v>443</v>
      </c>
      <c r="G9" s="3">
        <v>2943</v>
      </c>
      <c r="H9" s="3">
        <v>10</v>
      </c>
      <c r="I9" s="3">
        <v>14</v>
      </c>
      <c r="J9" s="3"/>
      <c r="K9" s="3">
        <v>40</v>
      </c>
      <c r="L9" s="3">
        <v>14</v>
      </c>
      <c r="M9" s="3">
        <v>351</v>
      </c>
      <c r="N9" s="3">
        <v>4039</v>
      </c>
    </row>
    <row r="10" spans="1:14" x14ac:dyDescent="0.2">
      <c r="A10" t="s">
        <v>76</v>
      </c>
      <c r="B10" s="3">
        <v>72</v>
      </c>
      <c r="C10" s="3"/>
      <c r="D10" s="3">
        <v>2</v>
      </c>
      <c r="E10" s="3"/>
      <c r="F10" s="3">
        <v>319</v>
      </c>
      <c r="G10" s="3">
        <v>1200</v>
      </c>
      <c r="H10" s="3">
        <v>7</v>
      </c>
      <c r="I10" s="3">
        <v>14</v>
      </c>
      <c r="J10" s="3"/>
      <c r="K10" s="3">
        <v>8</v>
      </c>
      <c r="L10" s="3">
        <v>2</v>
      </c>
      <c r="M10" s="3">
        <v>175</v>
      </c>
      <c r="N10" s="3">
        <v>1799</v>
      </c>
    </row>
    <row r="11" spans="1:14" x14ac:dyDescent="0.2">
      <c r="A11" t="s">
        <v>77</v>
      </c>
      <c r="B11" s="3">
        <v>21</v>
      </c>
      <c r="C11" s="3"/>
      <c r="D11" s="3"/>
      <c r="E11" s="3"/>
      <c r="F11" s="3">
        <v>25</v>
      </c>
      <c r="G11" s="3">
        <v>245</v>
      </c>
      <c r="H11" s="3">
        <v>4</v>
      </c>
      <c r="I11" s="3">
        <v>7</v>
      </c>
      <c r="J11" s="3"/>
      <c r="K11" s="3">
        <v>6</v>
      </c>
      <c r="L11" s="3">
        <v>2</v>
      </c>
      <c r="M11" s="3">
        <v>43</v>
      </c>
      <c r="N11" s="3">
        <v>353</v>
      </c>
    </row>
    <row r="12" spans="1:14" x14ac:dyDescent="0.2">
      <c r="A12" t="s">
        <v>78</v>
      </c>
      <c r="B12" s="3">
        <v>75</v>
      </c>
      <c r="C12" s="3">
        <v>1</v>
      </c>
      <c r="D12" s="3">
        <v>6</v>
      </c>
      <c r="E12" s="3">
        <v>1</v>
      </c>
      <c r="F12" s="3">
        <v>303</v>
      </c>
      <c r="G12" s="3">
        <v>1726</v>
      </c>
      <c r="H12" s="3">
        <v>10</v>
      </c>
      <c r="I12" s="3">
        <v>14</v>
      </c>
      <c r="J12" s="3"/>
      <c r="K12" s="3">
        <v>7</v>
      </c>
      <c r="L12" s="3">
        <v>7</v>
      </c>
      <c r="M12" s="3">
        <v>263</v>
      </c>
      <c r="N12" s="3">
        <v>2413</v>
      </c>
    </row>
    <row r="13" spans="1:14" x14ac:dyDescent="0.2">
      <c r="A13" t="s">
        <v>79</v>
      </c>
      <c r="B13" s="3">
        <v>9</v>
      </c>
      <c r="C13" s="3"/>
      <c r="D13" s="3"/>
      <c r="E13" s="3"/>
      <c r="F13" s="3">
        <v>7</v>
      </c>
      <c r="G13" s="3">
        <v>91</v>
      </c>
      <c r="H13" s="3"/>
      <c r="I13" s="3"/>
      <c r="J13" s="3"/>
      <c r="K13" s="3">
        <v>1</v>
      </c>
      <c r="L13" s="3"/>
      <c r="M13" s="3">
        <v>17</v>
      </c>
      <c r="N13" s="3">
        <v>125</v>
      </c>
    </row>
    <row r="14" spans="1:14" x14ac:dyDescent="0.2">
      <c r="A14" t="s">
        <v>80</v>
      </c>
      <c r="B14" s="3">
        <v>121</v>
      </c>
      <c r="C14" s="3"/>
      <c r="D14" s="3">
        <v>14</v>
      </c>
      <c r="E14" s="3">
        <v>1</v>
      </c>
      <c r="F14" s="3">
        <v>753</v>
      </c>
      <c r="G14" s="3">
        <v>3021</v>
      </c>
      <c r="H14" s="3">
        <v>27</v>
      </c>
      <c r="I14" s="3">
        <v>44</v>
      </c>
      <c r="J14" s="3"/>
      <c r="K14" s="3">
        <v>14</v>
      </c>
      <c r="L14" s="3">
        <v>5</v>
      </c>
      <c r="M14" s="3">
        <v>447</v>
      </c>
      <c r="N14" s="3">
        <v>4447</v>
      </c>
    </row>
    <row r="15" spans="1:14" x14ac:dyDescent="0.2">
      <c r="A15" t="s">
        <v>54</v>
      </c>
      <c r="B15" s="3">
        <v>142</v>
      </c>
      <c r="C15" s="3">
        <v>1</v>
      </c>
      <c r="D15" s="3">
        <v>1</v>
      </c>
      <c r="E15" s="3">
        <v>1</v>
      </c>
      <c r="F15" s="3">
        <v>195</v>
      </c>
      <c r="G15" s="3">
        <v>1509</v>
      </c>
      <c r="H15" s="3">
        <v>15</v>
      </c>
      <c r="I15" s="3">
        <v>14</v>
      </c>
      <c r="J15" s="3"/>
      <c r="K15" s="3">
        <v>23</v>
      </c>
      <c r="L15" s="3">
        <v>6</v>
      </c>
      <c r="M15" s="3">
        <v>319</v>
      </c>
      <c r="N15" s="3">
        <v>2226</v>
      </c>
    </row>
    <row r="16" spans="1:14" x14ac:dyDescent="0.2">
      <c r="A16" t="s">
        <v>55</v>
      </c>
      <c r="B16" s="3">
        <v>644</v>
      </c>
      <c r="C16" s="3">
        <v>2</v>
      </c>
      <c r="D16" s="3">
        <v>1</v>
      </c>
      <c r="E16" s="3">
        <v>24</v>
      </c>
      <c r="F16" s="3">
        <v>220</v>
      </c>
      <c r="G16" s="3">
        <v>3086</v>
      </c>
      <c r="H16" s="3">
        <v>36</v>
      </c>
      <c r="I16" s="3">
        <v>8</v>
      </c>
      <c r="J16" s="3"/>
      <c r="K16" s="3">
        <v>201</v>
      </c>
      <c r="L16" s="3">
        <v>25</v>
      </c>
      <c r="M16" s="3">
        <v>344</v>
      </c>
      <c r="N16" s="3">
        <v>4591</v>
      </c>
    </row>
    <row r="17" spans="1:14" x14ac:dyDescent="0.2">
      <c r="A17" t="s">
        <v>56</v>
      </c>
      <c r="B17" s="3">
        <v>304</v>
      </c>
      <c r="C17" s="3"/>
      <c r="D17" s="3">
        <v>3</v>
      </c>
      <c r="E17" s="3">
        <v>17</v>
      </c>
      <c r="F17" s="3">
        <v>36</v>
      </c>
      <c r="G17" s="3">
        <v>1065</v>
      </c>
      <c r="H17" s="3">
        <v>38</v>
      </c>
      <c r="I17" s="3">
        <v>2</v>
      </c>
      <c r="J17" s="3"/>
      <c r="K17" s="3">
        <v>329</v>
      </c>
      <c r="L17" s="3">
        <v>9</v>
      </c>
      <c r="M17" s="3">
        <v>138</v>
      </c>
      <c r="N17" s="3">
        <v>1941</v>
      </c>
    </row>
    <row r="18" spans="1:14" x14ac:dyDescent="0.2">
      <c r="A18" t="s">
        <v>57</v>
      </c>
      <c r="B18" s="3">
        <v>4501</v>
      </c>
      <c r="C18" s="3">
        <v>6</v>
      </c>
      <c r="D18" s="3">
        <v>77</v>
      </c>
      <c r="E18" s="3">
        <v>261</v>
      </c>
      <c r="F18" s="3">
        <v>4446</v>
      </c>
      <c r="G18" s="3">
        <v>22723</v>
      </c>
      <c r="H18" s="3">
        <v>220</v>
      </c>
      <c r="I18" s="3">
        <v>85</v>
      </c>
      <c r="J18" s="3">
        <v>4</v>
      </c>
      <c r="K18" s="3">
        <v>1816</v>
      </c>
      <c r="L18" s="3">
        <v>90</v>
      </c>
      <c r="M18" s="3">
        <v>3254</v>
      </c>
      <c r="N18" s="3">
        <v>37483</v>
      </c>
    </row>
    <row r="19" spans="1:14" x14ac:dyDescent="0.2">
      <c r="A19" t="s">
        <v>58</v>
      </c>
      <c r="B19" s="3">
        <v>1334</v>
      </c>
      <c r="C19" s="3"/>
      <c r="D19" s="3">
        <v>9</v>
      </c>
      <c r="E19" s="3">
        <v>27</v>
      </c>
      <c r="F19" s="3">
        <v>546</v>
      </c>
      <c r="G19" s="3">
        <v>5240</v>
      </c>
      <c r="H19" s="3">
        <v>78</v>
      </c>
      <c r="I19" s="3">
        <v>14</v>
      </c>
      <c r="J19" s="3"/>
      <c r="K19" s="3">
        <v>628</v>
      </c>
      <c r="L19" s="3">
        <v>19</v>
      </c>
      <c r="M19" s="3">
        <v>759</v>
      </c>
      <c r="N19" s="3">
        <v>8654</v>
      </c>
    </row>
    <row r="20" spans="1:14" x14ac:dyDescent="0.2">
      <c r="A20" t="s">
        <v>81</v>
      </c>
      <c r="B20" s="3">
        <v>64</v>
      </c>
      <c r="C20" s="3"/>
      <c r="D20" s="3">
        <v>1</v>
      </c>
      <c r="E20" s="3">
        <v>1</v>
      </c>
      <c r="F20" s="3">
        <v>211</v>
      </c>
      <c r="G20" s="3">
        <v>951</v>
      </c>
      <c r="H20" s="3">
        <v>3</v>
      </c>
      <c r="I20" s="3">
        <v>4</v>
      </c>
      <c r="J20" s="3"/>
      <c r="K20" s="3">
        <v>8</v>
      </c>
      <c r="L20" s="3">
        <v>5</v>
      </c>
      <c r="M20" s="3">
        <v>130</v>
      </c>
      <c r="N20" s="3">
        <v>1378</v>
      </c>
    </row>
    <row r="21" spans="1:14" x14ac:dyDescent="0.2">
      <c r="A21" t="s">
        <v>82</v>
      </c>
      <c r="B21" s="3">
        <v>24</v>
      </c>
      <c r="C21" s="3"/>
      <c r="D21" s="3"/>
      <c r="E21" s="3">
        <v>4</v>
      </c>
      <c r="F21" s="3">
        <v>55</v>
      </c>
      <c r="G21" s="3">
        <v>396</v>
      </c>
      <c r="H21" s="3">
        <v>2</v>
      </c>
      <c r="I21" s="3">
        <v>2</v>
      </c>
      <c r="J21" s="3"/>
      <c r="K21" s="3">
        <v>16</v>
      </c>
      <c r="L21" s="3">
        <v>4</v>
      </c>
      <c r="M21" s="3">
        <v>57</v>
      </c>
      <c r="N21" s="3">
        <v>560</v>
      </c>
    </row>
    <row r="22" spans="1:14" x14ac:dyDescent="0.2">
      <c r="A22" t="s">
        <v>59</v>
      </c>
      <c r="B22" s="3">
        <v>165</v>
      </c>
      <c r="C22" s="3">
        <v>2</v>
      </c>
      <c r="D22" s="3">
        <v>1</v>
      </c>
      <c r="E22" s="3">
        <v>1</v>
      </c>
      <c r="F22" s="3">
        <v>169</v>
      </c>
      <c r="G22" s="3">
        <v>1520</v>
      </c>
      <c r="H22" s="3">
        <v>11</v>
      </c>
      <c r="I22" s="3">
        <v>12</v>
      </c>
      <c r="J22" s="3"/>
      <c r="K22" s="3">
        <v>31</v>
      </c>
      <c r="L22" s="3">
        <v>7</v>
      </c>
      <c r="M22" s="3">
        <v>321</v>
      </c>
      <c r="N22" s="3">
        <v>2240</v>
      </c>
    </row>
    <row r="23" spans="1:14" x14ac:dyDescent="0.2">
      <c r="A23" t="s">
        <v>83</v>
      </c>
      <c r="B23" s="3">
        <v>80</v>
      </c>
      <c r="C23" s="3">
        <v>1</v>
      </c>
      <c r="D23" s="3">
        <v>36</v>
      </c>
      <c r="E23" s="3"/>
      <c r="F23" s="3">
        <v>90</v>
      </c>
      <c r="G23" s="3">
        <v>742</v>
      </c>
      <c r="H23" s="3">
        <v>4</v>
      </c>
      <c r="I23" s="3">
        <v>21</v>
      </c>
      <c r="J23" s="3"/>
      <c r="K23" s="3">
        <v>5</v>
      </c>
      <c r="L23" s="3"/>
      <c r="M23" s="3">
        <v>128</v>
      </c>
      <c r="N23" s="3">
        <v>1107</v>
      </c>
    </row>
    <row r="24" spans="1:14" x14ac:dyDescent="0.2">
      <c r="A24" t="s">
        <v>60</v>
      </c>
      <c r="B24" s="3">
        <v>294</v>
      </c>
      <c r="C24" s="3"/>
      <c r="D24" s="3">
        <v>7</v>
      </c>
      <c r="E24" s="3">
        <v>9</v>
      </c>
      <c r="F24" s="3">
        <v>391</v>
      </c>
      <c r="G24" s="3">
        <v>2423</v>
      </c>
      <c r="H24" s="3">
        <v>22</v>
      </c>
      <c r="I24" s="3">
        <v>16</v>
      </c>
      <c r="J24" s="3"/>
      <c r="K24" s="3">
        <v>85</v>
      </c>
      <c r="L24" s="3">
        <v>22</v>
      </c>
      <c r="M24" s="3">
        <v>473</v>
      </c>
      <c r="N24" s="3">
        <v>3742</v>
      </c>
    </row>
    <row r="25" spans="1:14" x14ac:dyDescent="0.2">
      <c r="A25" t="s">
        <v>84</v>
      </c>
      <c r="B25" s="3">
        <v>54</v>
      </c>
      <c r="C25" s="3"/>
      <c r="D25" s="3"/>
      <c r="E25" s="3">
        <v>4</v>
      </c>
      <c r="F25" s="3">
        <v>186</v>
      </c>
      <c r="G25" s="3">
        <v>970</v>
      </c>
      <c r="H25" s="3">
        <v>9</v>
      </c>
      <c r="I25" s="3">
        <v>6</v>
      </c>
      <c r="J25" s="3"/>
      <c r="K25" s="3">
        <v>17</v>
      </c>
      <c r="L25" s="3">
        <v>3</v>
      </c>
      <c r="M25" s="3">
        <v>176</v>
      </c>
      <c r="N25" s="3">
        <v>1425</v>
      </c>
    </row>
    <row r="26" spans="1:14" x14ac:dyDescent="0.2">
      <c r="A26" t="s">
        <v>61</v>
      </c>
      <c r="B26" s="3">
        <v>114</v>
      </c>
      <c r="C26" s="3"/>
      <c r="D26" s="3"/>
      <c r="E26" s="3">
        <v>1</v>
      </c>
      <c r="F26" s="3">
        <v>31</v>
      </c>
      <c r="G26" s="3">
        <v>520</v>
      </c>
      <c r="H26" s="3">
        <v>9</v>
      </c>
      <c r="I26" s="3">
        <v>1</v>
      </c>
      <c r="J26" s="3"/>
      <c r="K26" s="3">
        <v>8</v>
      </c>
      <c r="L26" s="3">
        <v>2</v>
      </c>
      <c r="M26" s="3">
        <v>121</v>
      </c>
      <c r="N26" s="3">
        <v>807</v>
      </c>
    </row>
    <row r="27" spans="1:14" x14ac:dyDescent="0.2">
      <c r="A27" t="s">
        <v>85</v>
      </c>
      <c r="B27" s="3">
        <v>25</v>
      </c>
      <c r="C27" s="3"/>
      <c r="D27" s="3">
        <v>5</v>
      </c>
      <c r="E27" s="3">
        <v>1</v>
      </c>
      <c r="F27" s="3">
        <v>217</v>
      </c>
      <c r="G27" s="3">
        <v>614</v>
      </c>
      <c r="H27" s="3">
        <v>1</v>
      </c>
      <c r="I27" s="3">
        <v>26</v>
      </c>
      <c r="J27" s="3"/>
      <c r="K27" s="3">
        <v>5</v>
      </c>
      <c r="L27" s="3">
        <v>8</v>
      </c>
      <c r="M27" s="3">
        <v>206</v>
      </c>
      <c r="N27" s="3">
        <v>1108</v>
      </c>
    </row>
    <row r="28" spans="1:14" x14ac:dyDescent="0.2">
      <c r="A28" t="s">
        <v>62</v>
      </c>
      <c r="B28" s="3">
        <v>2135</v>
      </c>
      <c r="C28" s="3">
        <v>2</v>
      </c>
      <c r="D28" s="3">
        <v>12</v>
      </c>
      <c r="E28" s="3">
        <v>84</v>
      </c>
      <c r="F28" s="3">
        <v>2947</v>
      </c>
      <c r="G28" s="3">
        <v>12835</v>
      </c>
      <c r="H28" s="3">
        <v>118</v>
      </c>
      <c r="I28" s="3">
        <v>91</v>
      </c>
      <c r="J28" s="3">
        <v>2</v>
      </c>
      <c r="K28" s="3">
        <v>493</v>
      </c>
      <c r="L28" s="3">
        <v>99</v>
      </c>
      <c r="M28" s="3">
        <v>2188</v>
      </c>
      <c r="N28" s="3">
        <v>21006</v>
      </c>
    </row>
    <row r="29" spans="1:14" x14ac:dyDescent="0.2">
      <c r="A29" t="s">
        <v>63</v>
      </c>
      <c r="B29" s="3">
        <v>697</v>
      </c>
      <c r="C29" s="3"/>
      <c r="D29" s="3">
        <v>4</v>
      </c>
      <c r="E29" s="3">
        <v>25</v>
      </c>
      <c r="F29" s="3">
        <v>10</v>
      </c>
      <c r="G29" s="3">
        <v>1088</v>
      </c>
      <c r="H29" s="3">
        <v>22</v>
      </c>
      <c r="I29" s="3">
        <v>1</v>
      </c>
      <c r="J29" s="3">
        <v>1</v>
      </c>
      <c r="K29" s="3">
        <v>254</v>
      </c>
      <c r="L29" s="3">
        <v>5</v>
      </c>
      <c r="M29" s="3">
        <v>148</v>
      </c>
      <c r="N29" s="3">
        <v>2255</v>
      </c>
    </row>
    <row r="30" spans="1:14" x14ac:dyDescent="0.2">
      <c r="A30" t="s">
        <v>64</v>
      </c>
      <c r="B30" s="3">
        <v>1215</v>
      </c>
      <c r="C30" s="3"/>
      <c r="D30" s="3">
        <v>5</v>
      </c>
      <c r="E30" s="3">
        <v>65</v>
      </c>
      <c r="F30" s="3">
        <v>396</v>
      </c>
      <c r="G30" s="3">
        <v>3962</v>
      </c>
      <c r="H30" s="3">
        <v>34</v>
      </c>
      <c r="I30" s="3">
        <v>8</v>
      </c>
      <c r="J30" s="3"/>
      <c r="K30" s="3">
        <v>359</v>
      </c>
      <c r="L30" s="3">
        <v>14</v>
      </c>
      <c r="M30" s="3">
        <v>425</v>
      </c>
      <c r="N30" s="3">
        <v>6483</v>
      </c>
    </row>
    <row r="31" spans="1:14" x14ac:dyDescent="0.2">
      <c r="A31" t="s">
        <v>65</v>
      </c>
      <c r="B31" s="3">
        <v>17</v>
      </c>
      <c r="C31" s="3"/>
      <c r="D31" s="3"/>
      <c r="E31" s="3">
        <v>3</v>
      </c>
      <c r="F31" s="3">
        <v>32</v>
      </c>
      <c r="G31" s="3">
        <v>233</v>
      </c>
      <c r="H31" s="3">
        <v>5</v>
      </c>
      <c r="I31" s="3">
        <v>1</v>
      </c>
      <c r="J31" s="3"/>
      <c r="K31" s="3">
        <v>9</v>
      </c>
      <c r="L31" s="3">
        <v>3</v>
      </c>
      <c r="M31" s="3">
        <v>45</v>
      </c>
      <c r="N31" s="3">
        <v>348</v>
      </c>
    </row>
    <row r="32" spans="1:14" x14ac:dyDescent="0.2">
      <c r="A32" t="s">
        <v>66</v>
      </c>
      <c r="B32" s="3">
        <v>2563</v>
      </c>
      <c r="C32" s="3">
        <v>7</v>
      </c>
      <c r="D32" s="3">
        <v>10</v>
      </c>
      <c r="E32" s="3">
        <v>83</v>
      </c>
      <c r="F32" s="3">
        <v>2647</v>
      </c>
      <c r="G32" s="3">
        <v>12699</v>
      </c>
      <c r="H32" s="3">
        <v>88</v>
      </c>
      <c r="I32" s="3">
        <v>50</v>
      </c>
      <c r="J32" s="3">
        <v>1</v>
      </c>
      <c r="K32" s="3">
        <v>543</v>
      </c>
      <c r="L32" s="3">
        <v>74</v>
      </c>
      <c r="M32" s="3">
        <v>1716</v>
      </c>
      <c r="N32" s="3">
        <v>20481</v>
      </c>
    </row>
    <row r="33" spans="1:14" x14ac:dyDescent="0.2">
      <c r="A33" t="s">
        <v>86</v>
      </c>
      <c r="B33" s="3">
        <v>451</v>
      </c>
      <c r="C33" s="3">
        <v>1</v>
      </c>
      <c r="D33" s="3">
        <v>35</v>
      </c>
      <c r="E33" s="3">
        <v>11</v>
      </c>
      <c r="F33" s="3">
        <v>2270</v>
      </c>
      <c r="G33" s="3">
        <v>9644</v>
      </c>
      <c r="H33" s="3">
        <v>65</v>
      </c>
      <c r="I33" s="3">
        <v>175</v>
      </c>
      <c r="J33" s="3">
        <v>1</v>
      </c>
      <c r="K33" s="3">
        <v>81</v>
      </c>
      <c r="L33" s="3">
        <v>29</v>
      </c>
      <c r="M33" s="3">
        <v>1407</v>
      </c>
      <c r="N33" s="3">
        <v>14170</v>
      </c>
    </row>
    <row r="34" spans="1:14" x14ac:dyDescent="0.2">
      <c r="A34" t="s">
        <v>87</v>
      </c>
      <c r="B34" s="3">
        <v>135</v>
      </c>
      <c r="C34" s="3"/>
      <c r="D34" s="3">
        <v>24</v>
      </c>
      <c r="E34" s="3">
        <v>1</v>
      </c>
      <c r="F34" s="3">
        <v>362</v>
      </c>
      <c r="G34" s="3">
        <v>2099</v>
      </c>
      <c r="H34" s="3">
        <v>12</v>
      </c>
      <c r="I34" s="3">
        <v>63</v>
      </c>
      <c r="J34" s="3"/>
      <c r="K34" s="3">
        <v>28</v>
      </c>
      <c r="L34" s="3">
        <v>6</v>
      </c>
      <c r="M34" s="3">
        <v>343</v>
      </c>
      <c r="N34" s="3">
        <v>3073</v>
      </c>
    </row>
    <row r="35" spans="1:14" x14ac:dyDescent="0.2">
      <c r="A35" t="s">
        <v>67</v>
      </c>
      <c r="B35" s="3">
        <v>743</v>
      </c>
      <c r="C35" s="3">
        <v>1</v>
      </c>
      <c r="D35" s="3">
        <v>13</v>
      </c>
      <c r="E35" s="3">
        <v>28</v>
      </c>
      <c r="F35" s="3">
        <v>870</v>
      </c>
      <c r="G35" s="3">
        <v>4450</v>
      </c>
      <c r="H35" s="3">
        <v>57</v>
      </c>
      <c r="I35" s="3">
        <v>31</v>
      </c>
      <c r="J35" s="3">
        <v>1</v>
      </c>
      <c r="K35" s="3">
        <v>343</v>
      </c>
      <c r="L35" s="3">
        <v>33</v>
      </c>
      <c r="M35" s="3">
        <v>957</v>
      </c>
      <c r="N35" s="3">
        <v>7527</v>
      </c>
    </row>
    <row r="36" spans="1:14" x14ac:dyDescent="0.2">
      <c r="A36" t="s">
        <v>68</v>
      </c>
      <c r="B36" s="3">
        <v>33</v>
      </c>
      <c r="C36" s="3"/>
      <c r="D36" s="3">
        <v>1</v>
      </c>
      <c r="E36" s="3">
        <v>3</v>
      </c>
      <c r="F36" s="3">
        <v>33</v>
      </c>
      <c r="G36" s="3">
        <v>188</v>
      </c>
      <c r="H36" s="3">
        <v>6</v>
      </c>
      <c r="I36" s="3">
        <v>1</v>
      </c>
      <c r="J36" s="3"/>
      <c r="K36" s="3">
        <v>14</v>
      </c>
      <c r="L36" s="3"/>
      <c r="M36" s="3">
        <v>59</v>
      </c>
      <c r="N36" s="3">
        <v>338</v>
      </c>
    </row>
    <row r="37" spans="1:14" x14ac:dyDescent="0.2">
      <c r="A37" t="s">
        <v>88</v>
      </c>
      <c r="B37" s="3">
        <v>30</v>
      </c>
      <c r="C37" s="3"/>
      <c r="D37" s="3">
        <v>6</v>
      </c>
      <c r="E37" s="3">
        <v>4</v>
      </c>
      <c r="F37" s="3">
        <v>112</v>
      </c>
      <c r="G37" s="3">
        <v>950</v>
      </c>
      <c r="H37" s="3">
        <v>5</v>
      </c>
      <c r="I37" s="3">
        <v>12</v>
      </c>
      <c r="J37" s="3">
        <v>1</v>
      </c>
      <c r="K37" s="3">
        <v>29</v>
      </c>
      <c r="L37" s="3">
        <v>2</v>
      </c>
      <c r="M37" s="3">
        <v>165</v>
      </c>
      <c r="N37" s="3">
        <v>1316</v>
      </c>
    </row>
    <row r="38" spans="1:14" x14ac:dyDescent="0.2">
      <c r="A38" t="s">
        <v>69</v>
      </c>
      <c r="B38" s="3">
        <v>1260</v>
      </c>
      <c r="C38" s="3">
        <v>2</v>
      </c>
      <c r="D38" s="3">
        <v>6</v>
      </c>
      <c r="E38" s="3">
        <v>36</v>
      </c>
      <c r="F38" s="3">
        <v>415</v>
      </c>
      <c r="G38" s="3">
        <v>3739</v>
      </c>
      <c r="H38" s="3">
        <v>70</v>
      </c>
      <c r="I38" s="3">
        <v>11</v>
      </c>
      <c r="J38" s="3"/>
      <c r="K38" s="3">
        <v>429</v>
      </c>
      <c r="L38" s="3">
        <v>23</v>
      </c>
      <c r="M38" s="3">
        <v>547</v>
      </c>
      <c r="N38" s="3">
        <v>6538</v>
      </c>
    </row>
    <row r="39" spans="1:14" x14ac:dyDescent="0.2">
      <c r="A39" t="s">
        <v>89</v>
      </c>
      <c r="B39" s="3">
        <v>20</v>
      </c>
      <c r="C39" s="3"/>
      <c r="D39" s="3">
        <v>6</v>
      </c>
      <c r="E39" s="3">
        <v>2</v>
      </c>
      <c r="F39" s="3">
        <v>74</v>
      </c>
      <c r="G39" s="3">
        <v>636</v>
      </c>
      <c r="H39" s="3">
        <v>4</v>
      </c>
      <c r="I39" s="3">
        <v>9</v>
      </c>
      <c r="J39" s="3"/>
      <c r="K39" s="3">
        <v>9</v>
      </c>
      <c r="L39" s="3">
        <v>4</v>
      </c>
      <c r="M39" s="3">
        <v>84</v>
      </c>
      <c r="N39" s="3">
        <v>848</v>
      </c>
    </row>
    <row r="40" spans="1:14" x14ac:dyDescent="0.2">
      <c r="A40" t="s">
        <v>90</v>
      </c>
      <c r="B40" s="3">
        <v>137</v>
      </c>
      <c r="C40" s="3"/>
      <c r="D40" s="3">
        <v>3</v>
      </c>
      <c r="E40" s="3"/>
      <c r="F40" s="3">
        <v>683</v>
      </c>
      <c r="G40" s="3">
        <v>3189</v>
      </c>
      <c r="H40" s="3">
        <v>19</v>
      </c>
      <c r="I40" s="3">
        <v>10</v>
      </c>
      <c r="J40" s="3"/>
      <c r="K40" s="3">
        <v>17</v>
      </c>
      <c r="L40" s="3">
        <v>9</v>
      </c>
      <c r="M40" s="3">
        <v>345</v>
      </c>
      <c r="N40" s="3">
        <v>4412</v>
      </c>
    </row>
    <row r="41" spans="1:14" x14ac:dyDescent="0.2">
      <c r="A41" t="s">
        <v>221</v>
      </c>
      <c r="B41" s="3">
        <f>SUM(B2:B40)</f>
        <v>19183</v>
      </c>
      <c r="C41" s="3">
        <f t="shared" ref="C41:N41" si="0">SUM(C2:C40)</f>
        <v>31</v>
      </c>
      <c r="D41" s="3">
        <f t="shared" si="0"/>
        <v>317</v>
      </c>
      <c r="E41" s="3">
        <f t="shared" si="0"/>
        <v>767</v>
      </c>
      <c r="F41" s="3">
        <f t="shared" si="0"/>
        <v>22857</v>
      </c>
      <c r="G41" s="3">
        <f t="shared" si="0"/>
        <v>125156</v>
      </c>
      <c r="H41" s="3">
        <f t="shared" si="0"/>
        <v>1119</v>
      </c>
      <c r="I41" s="3">
        <f t="shared" si="0"/>
        <v>892</v>
      </c>
      <c r="J41" s="3">
        <f t="shared" si="0"/>
        <v>13</v>
      </c>
      <c r="K41" s="3">
        <f t="shared" si="0"/>
        <v>6253</v>
      </c>
      <c r="L41" s="3">
        <f t="shared" si="0"/>
        <v>608</v>
      </c>
      <c r="M41" s="3">
        <f t="shared" si="0"/>
        <v>18463</v>
      </c>
      <c r="N41" s="3">
        <f t="shared" si="0"/>
        <v>195659</v>
      </c>
    </row>
    <row r="42" spans="1:14" x14ac:dyDescent="0.2">
      <c r="A42" t="s">
        <v>161</v>
      </c>
      <c r="B42" s="3">
        <v>2650</v>
      </c>
      <c r="C42" s="3">
        <v>2</v>
      </c>
      <c r="D42" s="3">
        <v>79</v>
      </c>
      <c r="E42" s="3">
        <v>181</v>
      </c>
      <c r="F42" s="3">
        <v>1197</v>
      </c>
      <c r="G42" s="3">
        <v>14891</v>
      </c>
      <c r="H42" s="3">
        <v>131</v>
      </c>
      <c r="I42" s="3">
        <v>169</v>
      </c>
      <c r="J42" s="3"/>
      <c r="K42" s="3">
        <v>1614</v>
      </c>
      <c r="L42" s="3">
        <v>114</v>
      </c>
      <c r="M42" s="3">
        <v>2141</v>
      </c>
      <c r="N42" s="3">
        <v>23169</v>
      </c>
    </row>
    <row r="43" spans="1:14" x14ac:dyDescent="0.2">
      <c r="A43" t="s">
        <v>5</v>
      </c>
      <c r="B43" s="3">
        <v>77</v>
      </c>
      <c r="C43" s="3"/>
      <c r="D43" s="3"/>
      <c r="E43" s="3">
        <v>25</v>
      </c>
      <c r="F43" s="3">
        <v>148</v>
      </c>
      <c r="G43" s="3">
        <v>459</v>
      </c>
      <c r="H43" s="3">
        <v>12</v>
      </c>
      <c r="I43" s="3">
        <v>16</v>
      </c>
      <c r="J43" s="3"/>
      <c r="K43" s="3">
        <v>34</v>
      </c>
      <c r="L43" s="3">
        <v>21</v>
      </c>
      <c r="M43" s="3">
        <v>116</v>
      </c>
      <c r="N43" s="3">
        <v>908</v>
      </c>
    </row>
    <row r="44" spans="1:14" x14ac:dyDescent="0.2">
      <c r="A44" t="s">
        <v>6</v>
      </c>
      <c r="B44" s="3">
        <v>21910</v>
      </c>
      <c r="C44" s="3">
        <v>33</v>
      </c>
      <c r="D44" s="3">
        <v>396</v>
      </c>
      <c r="E44" s="3">
        <v>973</v>
      </c>
      <c r="F44" s="3">
        <v>24202</v>
      </c>
      <c r="G44" s="3">
        <v>140506</v>
      </c>
      <c r="H44" s="3">
        <v>1262</v>
      </c>
      <c r="I44" s="3">
        <v>1077</v>
      </c>
      <c r="J44" s="3">
        <v>13</v>
      </c>
      <c r="K44" s="3">
        <v>7901</v>
      </c>
      <c r="L44" s="3">
        <v>743</v>
      </c>
      <c r="M44" s="3">
        <v>20720</v>
      </c>
      <c r="N44" s="3">
        <v>219736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55"/>
  <sheetViews>
    <sheetView topLeftCell="A21" workbookViewId="0">
      <selection activeCell="E4" sqref="E4"/>
    </sheetView>
  </sheetViews>
  <sheetFormatPr baseColWidth="10" defaultRowHeight="16" x14ac:dyDescent="0.2"/>
  <sheetData>
    <row r="2" spans="2:3" ht="51" x14ac:dyDescent="0.2">
      <c r="B2" s="11" t="s">
        <v>105</v>
      </c>
      <c r="C2" s="11" t="s">
        <v>106</v>
      </c>
    </row>
    <row r="3" spans="2:3" x14ac:dyDescent="0.2">
      <c r="B3" s="12" t="s">
        <v>107</v>
      </c>
      <c r="C3" s="3">
        <v>219458</v>
      </c>
    </row>
    <row r="4" spans="2:3" x14ac:dyDescent="0.2">
      <c r="B4" s="12" t="s">
        <v>108</v>
      </c>
      <c r="C4" s="3">
        <v>378</v>
      </c>
    </row>
    <row r="5" spans="2:3" x14ac:dyDescent="0.2">
      <c r="B5" s="20" t="s">
        <v>109</v>
      </c>
      <c r="C5" s="3">
        <v>198</v>
      </c>
    </row>
    <row r="6" spans="2:3" x14ac:dyDescent="0.2">
      <c r="B6" s="12" t="s">
        <v>110</v>
      </c>
      <c r="C6" s="3">
        <v>116</v>
      </c>
    </row>
    <row r="7" spans="2:3" x14ac:dyDescent="0.2">
      <c r="B7" s="12" t="s">
        <v>112</v>
      </c>
      <c r="C7" s="3">
        <v>84</v>
      </c>
    </row>
    <row r="8" spans="2:3" x14ac:dyDescent="0.2">
      <c r="B8" s="12" t="s">
        <v>111</v>
      </c>
      <c r="C8" s="3">
        <v>71</v>
      </c>
    </row>
    <row r="9" spans="2:3" x14ac:dyDescent="0.2">
      <c r="B9" s="20" t="s">
        <v>113</v>
      </c>
      <c r="C9" s="3">
        <v>54</v>
      </c>
    </row>
    <row r="10" spans="2:3" x14ac:dyDescent="0.2">
      <c r="B10" s="20" t="s">
        <v>114</v>
      </c>
      <c r="C10" s="3">
        <v>43</v>
      </c>
    </row>
    <row r="11" spans="2:3" x14ac:dyDescent="0.2">
      <c r="B11" s="12" t="s">
        <v>116</v>
      </c>
      <c r="C11" s="3">
        <v>31</v>
      </c>
    </row>
    <row r="12" spans="2:3" x14ac:dyDescent="0.2">
      <c r="B12" s="12" t="s">
        <v>117</v>
      </c>
      <c r="C12" s="3">
        <v>28</v>
      </c>
    </row>
    <row r="13" spans="2:3" x14ac:dyDescent="0.2">
      <c r="B13" s="12" t="s">
        <v>119</v>
      </c>
      <c r="C13" s="3">
        <v>27</v>
      </c>
    </row>
    <row r="14" spans="2:3" x14ac:dyDescent="0.2">
      <c r="B14" s="12" t="s">
        <v>115</v>
      </c>
      <c r="C14" s="3">
        <v>26</v>
      </c>
    </row>
    <row r="15" spans="2:3" x14ac:dyDescent="0.2">
      <c r="B15" s="12" t="s">
        <v>118</v>
      </c>
      <c r="C15" s="3">
        <v>22</v>
      </c>
    </row>
    <row r="16" spans="2:3" x14ac:dyDescent="0.2">
      <c r="B16" s="12" t="s">
        <v>120</v>
      </c>
      <c r="C16" s="3">
        <v>15</v>
      </c>
    </row>
    <row r="17" spans="2:3" x14ac:dyDescent="0.2">
      <c r="B17" s="12" t="s">
        <v>125</v>
      </c>
      <c r="C17" s="3">
        <v>14</v>
      </c>
    </row>
    <row r="18" spans="2:3" x14ac:dyDescent="0.2">
      <c r="B18" s="12" t="s">
        <v>122</v>
      </c>
      <c r="C18" s="3">
        <v>12</v>
      </c>
    </row>
    <row r="19" spans="2:3" x14ac:dyDescent="0.2">
      <c r="B19" s="12" t="s">
        <v>121</v>
      </c>
      <c r="C19" s="3">
        <v>11</v>
      </c>
    </row>
    <row r="20" spans="2:3" x14ac:dyDescent="0.2">
      <c r="B20" s="20" t="s">
        <v>129</v>
      </c>
      <c r="C20" s="3">
        <v>11</v>
      </c>
    </row>
    <row r="21" spans="2:3" x14ac:dyDescent="0.2">
      <c r="B21" s="12" t="s">
        <v>130</v>
      </c>
      <c r="C21" s="3">
        <v>10</v>
      </c>
    </row>
    <row r="22" spans="2:3" x14ac:dyDescent="0.2">
      <c r="B22" s="20" t="s">
        <v>137</v>
      </c>
      <c r="C22" s="3">
        <v>9</v>
      </c>
    </row>
    <row r="23" spans="2:3" x14ac:dyDescent="0.2">
      <c r="B23" s="12" t="s">
        <v>124</v>
      </c>
      <c r="C23" s="3">
        <v>8</v>
      </c>
    </row>
    <row r="24" spans="2:3" x14ac:dyDescent="0.2">
      <c r="B24" s="20" t="s">
        <v>141</v>
      </c>
      <c r="C24" s="3">
        <v>7</v>
      </c>
    </row>
    <row r="25" spans="2:3" x14ac:dyDescent="0.2">
      <c r="B25" s="12" t="s">
        <v>127</v>
      </c>
      <c r="C25" s="3">
        <v>7</v>
      </c>
    </row>
    <row r="26" spans="2:3" x14ac:dyDescent="0.2">
      <c r="B26" s="12" t="s">
        <v>123</v>
      </c>
      <c r="C26" s="3">
        <v>7</v>
      </c>
    </row>
    <row r="27" spans="2:3" x14ac:dyDescent="0.2">
      <c r="B27" s="12" t="s">
        <v>126</v>
      </c>
      <c r="C27" s="3">
        <v>6</v>
      </c>
    </row>
    <row r="28" spans="2:3" x14ac:dyDescent="0.2">
      <c r="B28" s="12" t="s">
        <v>139</v>
      </c>
      <c r="C28" s="3">
        <v>6</v>
      </c>
    </row>
    <row r="29" spans="2:3" x14ac:dyDescent="0.2">
      <c r="B29" s="12" t="s">
        <v>132</v>
      </c>
      <c r="C29" s="3">
        <v>6</v>
      </c>
    </row>
    <row r="30" spans="2:3" x14ac:dyDescent="0.2">
      <c r="B30" s="12" t="s">
        <v>133</v>
      </c>
      <c r="C30" s="3">
        <v>5</v>
      </c>
    </row>
    <row r="31" spans="2:3" x14ac:dyDescent="0.2">
      <c r="B31" s="12" t="s">
        <v>131</v>
      </c>
      <c r="C31" s="3">
        <v>5</v>
      </c>
    </row>
    <row r="32" spans="2:3" x14ac:dyDescent="0.2">
      <c r="B32" s="12" t="s">
        <v>134</v>
      </c>
      <c r="C32" s="3">
        <v>5</v>
      </c>
    </row>
    <row r="33" spans="2:3" x14ac:dyDescent="0.2">
      <c r="B33" s="20" t="s">
        <v>144</v>
      </c>
      <c r="C33" s="3">
        <v>4</v>
      </c>
    </row>
    <row r="34" spans="2:3" x14ac:dyDescent="0.2">
      <c r="B34" s="20" t="s">
        <v>140</v>
      </c>
      <c r="C34" s="3">
        <v>4</v>
      </c>
    </row>
    <row r="35" spans="2:3" x14ac:dyDescent="0.2">
      <c r="B35" s="12" t="s">
        <v>143</v>
      </c>
      <c r="C35" s="3">
        <v>4</v>
      </c>
    </row>
    <row r="36" spans="2:3" x14ac:dyDescent="0.2">
      <c r="B36" s="12" t="s">
        <v>128</v>
      </c>
      <c r="C36" s="3">
        <v>3</v>
      </c>
    </row>
    <row r="37" spans="2:3" x14ac:dyDescent="0.2">
      <c r="B37" s="12" t="s">
        <v>135</v>
      </c>
      <c r="C37" s="3">
        <v>3</v>
      </c>
    </row>
    <row r="38" spans="2:3" x14ac:dyDescent="0.2">
      <c r="B38" s="12" t="s">
        <v>138</v>
      </c>
      <c r="C38" s="3">
        <v>3</v>
      </c>
    </row>
    <row r="39" spans="2:3" x14ac:dyDescent="0.2">
      <c r="B39" s="12" t="s">
        <v>136</v>
      </c>
      <c r="C39" s="3">
        <v>2</v>
      </c>
    </row>
    <row r="40" spans="2:3" x14ac:dyDescent="0.2">
      <c r="B40" s="12" t="s">
        <v>142</v>
      </c>
      <c r="C40" s="3">
        <v>2</v>
      </c>
    </row>
    <row r="41" spans="2:3" x14ac:dyDescent="0.2">
      <c r="B41" s="12" t="s">
        <v>147</v>
      </c>
      <c r="C41" s="3">
        <v>2</v>
      </c>
    </row>
    <row r="42" spans="2:3" x14ac:dyDescent="0.2">
      <c r="B42" s="20" t="s">
        <v>195</v>
      </c>
      <c r="C42" s="3">
        <v>2</v>
      </c>
    </row>
    <row r="43" spans="2:3" x14ac:dyDescent="0.2">
      <c r="B43" s="12" t="s">
        <v>145</v>
      </c>
      <c r="C43" s="3">
        <v>1</v>
      </c>
    </row>
    <row r="44" spans="2:3" x14ac:dyDescent="0.2">
      <c r="B44" s="12" t="s">
        <v>146</v>
      </c>
      <c r="C44" s="3">
        <v>1</v>
      </c>
    </row>
    <row r="45" spans="2:3" x14ac:dyDescent="0.2">
      <c r="B45" s="12" t="s">
        <v>209</v>
      </c>
      <c r="C45" s="3">
        <v>0</v>
      </c>
    </row>
    <row r="46" spans="2:3" x14ac:dyDescent="0.2">
      <c r="B46" s="12" t="s">
        <v>210</v>
      </c>
      <c r="C46" s="3">
        <v>0</v>
      </c>
    </row>
    <row r="47" spans="2:3" x14ac:dyDescent="0.2">
      <c r="B47" s="12" t="s">
        <v>211</v>
      </c>
      <c r="C47" s="3">
        <v>0</v>
      </c>
    </row>
    <row r="48" spans="2:3" x14ac:dyDescent="0.2">
      <c r="B48" s="12" t="s">
        <v>212</v>
      </c>
      <c r="C48" s="3">
        <v>0</v>
      </c>
    </row>
    <row r="49" spans="2:3" x14ac:dyDescent="0.2">
      <c r="B49" s="12" t="s">
        <v>213</v>
      </c>
      <c r="C49" s="3">
        <v>0</v>
      </c>
    </row>
    <row r="50" spans="2:3" x14ac:dyDescent="0.2">
      <c r="B50" s="12" t="s">
        <v>217</v>
      </c>
      <c r="C50" s="3">
        <v>0</v>
      </c>
    </row>
    <row r="51" spans="2:3" x14ac:dyDescent="0.2">
      <c r="B51" s="12" t="s">
        <v>216</v>
      </c>
      <c r="C51" s="3">
        <v>0</v>
      </c>
    </row>
    <row r="52" spans="2:3" x14ac:dyDescent="0.2">
      <c r="B52" s="12" t="s">
        <v>215</v>
      </c>
      <c r="C52" s="3">
        <v>0</v>
      </c>
    </row>
    <row r="53" spans="2:3" x14ac:dyDescent="0.2">
      <c r="B53" s="12" t="s">
        <v>214</v>
      </c>
      <c r="C53" s="3">
        <v>0</v>
      </c>
    </row>
    <row r="54" spans="2:3" x14ac:dyDescent="0.2">
      <c r="B54" s="12" t="s">
        <v>148</v>
      </c>
      <c r="C54" s="3">
        <v>197</v>
      </c>
    </row>
    <row r="55" spans="2:3" x14ac:dyDescent="0.2">
      <c r="B55" s="12" t="s">
        <v>149</v>
      </c>
      <c r="C55" s="3">
        <f>SUM(C3:C54)</f>
        <v>220908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V50"/>
  <sheetViews>
    <sheetView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A41" sqref="A41"/>
    </sheetView>
  </sheetViews>
  <sheetFormatPr baseColWidth="10" defaultRowHeight="16" x14ac:dyDescent="0.2"/>
  <cols>
    <col min="1" max="1" width="10.1640625" customWidth="1"/>
    <col min="2" max="2" width="15.5" customWidth="1"/>
  </cols>
  <sheetData>
    <row r="1" spans="1:48" x14ac:dyDescent="0.2">
      <c r="B1" s="4" t="s">
        <v>152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18">
        <v>19</v>
      </c>
      <c r="V1" s="4"/>
      <c r="W1" s="4">
        <v>20</v>
      </c>
      <c r="X1" s="4">
        <v>21</v>
      </c>
      <c r="Y1" s="4">
        <v>22</v>
      </c>
      <c r="Z1" s="4">
        <v>23</v>
      </c>
      <c r="AA1" s="4">
        <v>24</v>
      </c>
      <c r="AB1" s="4">
        <v>25</v>
      </c>
      <c r="AC1" s="4">
        <v>26</v>
      </c>
      <c r="AD1" s="4">
        <v>27</v>
      </c>
      <c r="AE1" s="4">
        <v>28</v>
      </c>
      <c r="AF1" s="4">
        <v>29</v>
      </c>
      <c r="AG1" s="4">
        <v>30</v>
      </c>
      <c r="AH1" s="4">
        <v>31</v>
      </c>
      <c r="AI1" s="4">
        <v>32</v>
      </c>
      <c r="AJ1" s="4">
        <v>33</v>
      </c>
      <c r="AK1" s="4">
        <v>34</v>
      </c>
      <c r="AL1" s="4">
        <v>35</v>
      </c>
      <c r="AM1" s="4">
        <v>36</v>
      </c>
      <c r="AN1" s="4">
        <v>37</v>
      </c>
      <c r="AO1" s="4">
        <v>38</v>
      </c>
      <c r="AP1" s="4">
        <v>39</v>
      </c>
      <c r="AQ1" s="4"/>
    </row>
    <row r="2" spans="1:48" ht="34" x14ac:dyDescent="0.2">
      <c r="B2" s="11" t="s">
        <v>160</v>
      </c>
      <c r="C2" s="11" t="s">
        <v>51</v>
      </c>
      <c r="D2" s="11" t="s">
        <v>52</v>
      </c>
      <c r="E2" s="11" t="s">
        <v>53</v>
      </c>
      <c r="F2" s="11" t="s">
        <v>54</v>
      </c>
      <c r="G2" s="11" t="s">
        <v>55</v>
      </c>
      <c r="H2" s="11" t="s">
        <v>56</v>
      </c>
      <c r="I2" s="11" t="s">
        <v>57</v>
      </c>
      <c r="J2" s="11" t="s">
        <v>58</v>
      </c>
      <c r="K2" s="11" t="s">
        <v>59</v>
      </c>
      <c r="L2" s="11" t="s">
        <v>60</v>
      </c>
      <c r="M2" s="11" t="s">
        <v>61</v>
      </c>
      <c r="N2" s="11" t="s">
        <v>62</v>
      </c>
      <c r="O2" s="11" t="s">
        <v>63</v>
      </c>
      <c r="P2" s="11" t="s">
        <v>64</v>
      </c>
      <c r="Q2" s="11" t="s">
        <v>65</v>
      </c>
      <c r="R2" s="11" t="s">
        <v>66</v>
      </c>
      <c r="S2" s="11" t="s">
        <v>67</v>
      </c>
      <c r="T2" s="11" t="s">
        <v>68</v>
      </c>
      <c r="U2" s="11" t="s">
        <v>69</v>
      </c>
      <c r="V2" s="11" t="s">
        <v>190</v>
      </c>
      <c r="W2" s="11" t="s">
        <v>71</v>
      </c>
      <c r="X2" s="11" t="s">
        <v>72</v>
      </c>
      <c r="Y2" s="11" t="s">
        <v>73</v>
      </c>
      <c r="Z2" s="11" t="s">
        <v>74</v>
      </c>
      <c r="AA2" s="11" t="s">
        <v>75</v>
      </c>
      <c r="AB2" s="11" t="s">
        <v>76</v>
      </c>
      <c r="AC2" s="11" t="s">
        <v>77</v>
      </c>
      <c r="AD2" s="11" t="s">
        <v>78</v>
      </c>
      <c r="AE2" s="11" t="s">
        <v>79</v>
      </c>
      <c r="AF2" s="11" t="s">
        <v>80</v>
      </c>
      <c r="AG2" s="11" t="s">
        <v>81</v>
      </c>
      <c r="AH2" s="11" t="s">
        <v>82</v>
      </c>
      <c r="AI2" s="11" t="s">
        <v>83</v>
      </c>
      <c r="AJ2" s="11" t="s">
        <v>84</v>
      </c>
      <c r="AK2" s="11" t="s">
        <v>85</v>
      </c>
      <c r="AL2" s="11" t="s">
        <v>86</v>
      </c>
      <c r="AM2" s="11" t="s">
        <v>87</v>
      </c>
      <c r="AN2" s="11" t="s">
        <v>88</v>
      </c>
      <c r="AO2" s="11" t="s">
        <v>89</v>
      </c>
      <c r="AP2" s="11" t="s">
        <v>90</v>
      </c>
      <c r="AQ2" s="11" t="s">
        <v>191</v>
      </c>
      <c r="AR2" s="11" t="s">
        <v>203</v>
      </c>
      <c r="AS2" s="11" t="s">
        <v>161</v>
      </c>
      <c r="AT2" s="11" t="s">
        <v>192</v>
      </c>
      <c r="AU2" s="11" t="s">
        <v>207</v>
      </c>
      <c r="AV2" s="11" t="s">
        <v>208</v>
      </c>
    </row>
    <row r="3" spans="1:48" x14ac:dyDescent="0.2">
      <c r="A3">
        <v>1</v>
      </c>
      <c r="B3" t="s">
        <v>51</v>
      </c>
      <c r="C3" s="3">
        <v>2639</v>
      </c>
      <c r="D3" s="3">
        <v>4</v>
      </c>
      <c r="E3" s="3"/>
      <c r="F3" s="3">
        <v>7</v>
      </c>
      <c r="G3" s="3">
        <v>5</v>
      </c>
      <c r="H3" s="3">
        <v>19</v>
      </c>
      <c r="I3" s="3">
        <v>46</v>
      </c>
      <c r="J3" s="3">
        <v>13</v>
      </c>
      <c r="K3" s="3">
        <v>3</v>
      </c>
      <c r="L3" s="3">
        <v>1</v>
      </c>
      <c r="M3" s="3"/>
      <c r="N3" s="3">
        <v>16</v>
      </c>
      <c r="O3" s="3">
        <v>5</v>
      </c>
      <c r="P3" s="3">
        <v>2</v>
      </c>
      <c r="Q3" s="3">
        <v>1</v>
      </c>
      <c r="R3" s="3">
        <v>21</v>
      </c>
      <c r="S3" s="3">
        <v>1</v>
      </c>
      <c r="T3" s="3">
        <v>1</v>
      </c>
      <c r="U3" s="3">
        <v>2</v>
      </c>
      <c r="V3" s="3">
        <f>SUM(C3:U3)</f>
        <v>2786</v>
      </c>
      <c r="W3" s="3"/>
      <c r="X3" s="3">
        <v>1</v>
      </c>
      <c r="Y3" s="3">
        <v>1</v>
      </c>
      <c r="Z3" s="3">
        <v>1</v>
      </c>
      <c r="AA3" s="3"/>
      <c r="AB3" s="3">
        <v>1</v>
      </c>
      <c r="AC3" s="3"/>
      <c r="AD3" s="3"/>
      <c r="AE3" s="3"/>
      <c r="AF3" s="3">
        <v>2</v>
      </c>
      <c r="AG3" s="3">
        <v>1</v>
      </c>
      <c r="AH3" s="3">
        <v>1</v>
      </c>
      <c r="AI3" s="3"/>
      <c r="AJ3" s="3"/>
      <c r="AK3" s="3"/>
      <c r="AL3" s="3">
        <v>1</v>
      </c>
      <c r="AM3" s="3"/>
      <c r="AN3" s="3">
        <v>2</v>
      </c>
      <c r="AO3" s="3"/>
      <c r="AP3" s="3">
        <v>3</v>
      </c>
      <c r="AQ3" s="3">
        <f>SUM(W3:AP3)</f>
        <v>14</v>
      </c>
      <c r="AR3" s="3">
        <f>V3+AQ3</f>
        <v>2800</v>
      </c>
      <c r="AS3" s="3"/>
      <c r="AT3" s="3">
        <f>AR3+AS3</f>
        <v>2800</v>
      </c>
      <c r="AU3" s="3">
        <f>AT3-C3</f>
        <v>161</v>
      </c>
      <c r="AV3" s="13">
        <f>AU3/AT3</f>
        <v>5.7500000000000002E-2</v>
      </c>
    </row>
    <row r="4" spans="1:48" x14ac:dyDescent="0.2">
      <c r="A4">
        <v>2</v>
      </c>
      <c r="B4" t="s">
        <v>52</v>
      </c>
      <c r="C4" s="3">
        <v>7</v>
      </c>
      <c r="D4" s="3">
        <v>10934</v>
      </c>
      <c r="E4" s="3">
        <v>522</v>
      </c>
      <c r="F4" s="3">
        <v>3</v>
      </c>
      <c r="G4" s="3">
        <v>2</v>
      </c>
      <c r="H4" s="3">
        <v>1</v>
      </c>
      <c r="I4" s="3">
        <v>49</v>
      </c>
      <c r="J4" s="3">
        <v>13</v>
      </c>
      <c r="K4" s="3">
        <v>11</v>
      </c>
      <c r="L4" s="3">
        <v>13</v>
      </c>
      <c r="M4" s="3">
        <v>12</v>
      </c>
      <c r="N4" s="3">
        <v>22</v>
      </c>
      <c r="O4" s="3">
        <v>9</v>
      </c>
      <c r="P4" s="3">
        <v>10</v>
      </c>
      <c r="Q4" s="3">
        <v>72</v>
      </c>
      <c r="R4" s="3">
        <v>13</v>
      </c>
      <c r="S4" s="3">
        <v>14</v>
      </c>
      <c r="T4" s="3"/>
      <c r="U4" s="3">
        <v>6</v>
      </c>
      <c r="V4" s="3">
        <f t="shared" ref="V4:V44" si="0">SUM(C4:U4)</f>
        <v>11713</v>
      </c>
      <c r="W4" s="3">
        <v>1</v>
      </c>
      <c r="X4" s="3"/>
      <c r="Y4" s="3">
        <v>11</v>
      </c>
      <c r="Z4" s="3">
        <v>1</v>
      </c>
      <c r="AA4" s="3">
        <v>1</v>
      </c>
      <c r="AB4" s="3">
        <v>1</v>
      </c>
      <c r="AC4" s="3">
        <v>1</v>
      </c>
      <c r="AD4" s="3">
        <v>2</v>
      </c>
      <c r="AE4" s="3">
        <v>2</v>
      </c>
      <c r="AF4" s="3">
        <v>2</v>
      </c>
      <c r="AG4" s="3"/>
      <c r="AH4" s="3">
        <v>6</v>
      </c>
      <c r="AI4" s="3">
        <v>1</v>
      </c>
      <c r="AJ4" s="3">
        <v>1</v>
      </c>
      <c r="AK4" s="3">
        <v>3</v>
      </c>
      <c r="AL4" s="3">
        <v>9</v>
      </c>
      <c r="AM4" s="3">
        <v>7</v>
      </c>
      <c r="AN4" s="3">
        <v>4</v>
      </c>
      <c r="AO4" s="3">
        <v>2</v>
      </c>
      <c r="AP4" s="3">
        <v>2</v>
      </c>
      <c r="AQ4" s="3">
        <f t="shared" ref="AQ4:AQ44" si="1">SUM(W4:AP4)</f>
        <v>57</v>
      </c>
      <c r="AR4" s="3">
        <f t="shared" ref="AR4:AR44" si="2">V4+AQ4</f>
        <v>11770</v>
      </c>
      <c r="AS4" s="3"/>
      <c r="AT4" s="3">
        <f t="shared" ref="AT4:AT44" si="3">AR4+AS4</f>
        <v>11770</v>
      </c>
      <c r="AU4" s="3">
        <f>AT4-D4</f>
        <v>836</v>
      </c>
      <c r="AV4" s="13">
        <f t="shared" ref="AV4:AV20" si="4">AU4/AT4</f>
        <v>7.1028037383177575E-2</v>
      </c>
    </row>
    <row r="5" spans="1:48" x14ac:dyDescent="0.2">
      <c r="A5">
        <v>3</v>
      </c>
      <c r="B5" t="s">
        <v>53</v>
      </c>
      <c r="C5" s="3">
        <v>1</v>
      </c>
      <c r="D5" s="3">
        <v>113</v>
      </c>
      <c r="E5" s="3">
        <v>3400</v>
      </c>
      <c r="F5" s="3">
        <v>1</v>
      </c>
      <c r="G5" s="3">
        <v>1</v>
      </c>
      <c r="H5" s="3"/>
      <c r="I5" s="3">
        <v>12</v>
      </c>
      <c r="J5" s="3">
        <v>2</v>
      </c>
      <c r="K5" s="3">
        <v>9</v>
      </c>
      <c r="L5" s="3"/>
      <c r="M5" s="3">
        <v>6</v>
      </c>
      <c r="N5" s="3">
        <v>13</v>
      </c>
      <c r="O5" s="3">
        <v>1</v>
      </c>
      <c r="P5" s="3">
        <v>3</v>
      </c>
      <c r="Q5" s="3">
        <v>2</v>
      </c>
      <c r="R5" s="3">
        <v>2</v>
      </c>
      <c r="S5" s="3">
        <v>7</v>
      </c>
      <c r="T5" s="3">
        <v>9</v>
      </c>
      <c r="U5" s="3">
        <v>1</v>
      </c>
      <c r="V5" s="3">
        <f t="shared" si="0"/>
        <v>3583</v>
      </c>
      <c r="W5" s="3">
        <v>1</v>
      </c>
      <c r="X5" s="3">
        <v>1</v>
      </c>
      <c r="Y5" s="3">
        <v>1</v>
      </c>
      <c r="Z5" s="3"/>
      <c r="AA5" s="3"/>
      <c r="AB5" s="3"/>
      <c r="AC5" s="3"/>
      <c r="AD5" s="3"/>
      <c r="AE5" s="3"/>
      <c r="AF5" s="3">
        <v>2</v>
      </c>
      <c r="AG5" s="3"/>
      <c r="AH5" s="3">
        <v>1</v>
      </c>
      <c r="AI5" s="3">
        <v>1</v>
      </c>
      <c r="AJ5" s="3">
        <v>1</v>
      </c>
      <c r="AK5" s="3"/>
      <c r="AL5" s="3">
        <v>2</v>
      </c>
      <c r="AM5" s="3"/>
      <c r="AN5" s="3">
        <v>1</v>
      </c>
      <c r="AO5" s="3"/>
      <c r="AP5" s="3">
        <v>1</v>
      </c>
      <c r="AQ5" s="3">
        <f t="shared" si="1"/>
        <v>12</v>
      </c>
      <c r="AR5" s="3">
        <f t="shared" si="2"/>
        <v>3595</v>
      </c>
      <c r="AS5" s="3"/>
      <c r="AT5" s="3">
        <f t="shared" si="3"/>
        <v>3595</v>
      </c>
      <c r="AU5" s="3">
        <f>AT5-E5</f>
        <v>195</v>
      </c>
      <c r="AV5" s="13">
        <f t="shared" si="4"/>
        <v>5.4242002781641166E-2</v>
      </c>
    </row>
    <row r="6" spans="1:48" x14ac:dyDescent="0.2">
      <c r="A6">
        <v>4</v>
      </c>
      <c r="B6" t="s">
        <v>54</v>
      </c>
      <c r="C6" s="3">
        <v>6</v>
      </c>
      <c r="D6" s="3">
        <v>7</v>
      </c>
      <c r="E6" s="3">
        <v>2</v>
      </c>
      <c r="F6" s="3">
        <v>1978</v>
      </c>
      <c r="G6" s="3">
        <v>3</v>
      </c>
      <c r="H6" s="3">
        <v>2</v>
      </c>
      <c r="I6" s="3">
        <v>45</v>
      </c>
      <c r="J6" s="3">
        <v>11</v>
      </c>
      <c r="K6" s="3">
        <v>9</v>
      </c>
      <c r="L6" s="3">
        <v>37</v>
      </c>
      <c r="M6" s="3">
        <v>6</v>
      </c>
      <c r="N6" s="3">
        <v>40</v>
      </c>
      <c r="O6" s="3">
        <v>1</v>
      </c>
      <c r="P6" s="3">
        <v>4</v>
      </c>
      <c r="Q6" s="3"/>
      <c r="R6" s="3">
        <v>9</v>
      </c>
      <c r="S6" s="3">
        <v>45</v>
      </c>
      <c r="T6" s="3"/>
      <c r="U6" s="3"/>
      <c r="V6" s="3">
        <f t="shared" si="0"/>
        <v>2205</v>
      </c>
      <c r="W6" s="3">
        <v>3</v>
      </c>
      <c r="X6" s="3"/>
      <c r="Y6" s="3">
        <v>5</v>
      </c>
      <c r="Z6" s="3">
        <v>2</v>
      </c>
      <c r="AA6" s="3"/>
      <c r="AB6" s="3"/>
      <c r="AC6" s="3"/>
      <c r="AD6" s="3"/>
      <c r="AE6" s="3"/>
      <c r="AF6" s="3">
        <v>3</v>
      </c>
      <c r="AG6" s="3"/>
      <c r="AH6" s="3">
        <v>1</v>
      </c>
      <c r="AI6" s="3">
        <v>1</v>
      </c>
      <c r="AJ6" s="3"/>
      <c r="AK6" s="3">
        <v>1</v>
      </c>
      <c r="AL6" s="3">
        <v>4</v>
      </c>
      <c r="AM6" s="3">
        <v>1</v>
      </c>
      <c r="AN6" s="3">
        <v>2</v>
      </c>
      <c r="AO6" s="3"/>
      <c r="AP6" s="3">
        <v>3</v>
      </c>
      <c r="AQ6" s="3">
        <f t="shared" si="1"/>
        <v>26</v>
      </c>
      <c r="AR6" s="3">
        <f t="shared" si="2"/>
        <v>2231</v>
      </c>
      <c r="AS6" s="3"/>
      <c r="AT6" s="3">
        <f t="shared" si="3"/>
        <v>2231</v>
      </c>
      <c r="AU6" s="3">
        <f>AT6-F6</f>
        <v>253</v>
      </c>
      <c r="AV6" s="13">
        <f t="shared" si="4"/>
        <v>0.1134020618556701</v>
      </c>
    </row>
    <row r="7" spans="1:48" x14ac:dyDescent="0.2">
      <c r="A7">
        <v>5</v>
      </c>
      <c r="B7" t="s">
        <v>55</v>
      </c>
      <c r="C7" s="3">
        <v>2</v>
      </c>
      <c r="D7" s="3">
        <v>3</v>
      </c>
      <c r="E7" s="3"/>
      <c r="F7" s="3">
        <v>1</v>
      </c>
      <c r="G7" s="3">
        <v>4003</v>
      </c>
      <c r="H7" s="3">
        <v>5</v>
      </c>
      <c r="I7" s="3">
        <v>122</v>
      </c>
      <c r="J7" s="3">
        <v>11</v>
      </c>
      <c r="K7" s="3">
        <v>1</v>
      </c>
      <c r="L7" s="3">
        <v>2</v>
      </c>
      <c r="M7" s="3">
        <v>2</v>
      </c>
      <c r="N7" s="3">
        <v>9</v>
      </c>
      <c r="O7" s="3">
        <v>8</v>
      </c>
      <c r="P7" s="3">
        <v>102</v>
      </c>
      <c r="Q7" s="3"/>
      <c r="R7" s="3">
        <v>176</v>
      </c>
      <c r="S7" s="3">
        <v>5</v>
      </c>
      <c r="T7" s="3"/>
      <c r="U7" s="3">
        <v>17</v>
      </c>
      <c r="V7" s="3">
        <f t="shared" si="0"/>
        <v>4469</v>
      </c>
      <c r="W7" s="3"/>
      <c r="X7" s="3"/>
      <c r="Y7" s="3"/>
      <c r="Z7" s="3">
        <v>8</v>
      </c>
      <c r="AA7" s="3">
        <v>1</v>
      </c>
      <c r="AB7" s="3">
        <v>2</v>
      </c>
      <c r="AC7" s="3"/>
      <c r="AD7" s="3"/>
      <c r="AE7" s="3"/>
      <c r="AF7" s="3">
        <v>2</v>
      </c>
      <c r="AG7" s="3">
        <v>2</v>
      </c>
      <c r="AH7" s="3"/>
      <c r="AI7" s="3"/>
      <c r="AJ7" s="3"/>
      <c r="AK7" s="3">
        <v>3</v>
      </c>
      <c r="AL7" s="3">
        <v>1</v>
      </c>
      <c r="AM7" s="3">
        <v>1</v>
      </c>
      <c r="AN7" s="3"/>
      <c r="AO7" s="3"/>
      <c r="AP7" s="3">
        <v>1</v>
      </c>
      <c r="AQ7" s="3">
        <f t="shared" si="1"/>
        <v>21</v>
      </c>
      <c r="AR7" s="3">
        <f t="shared" si="2"/>
        <v>4490</v>
      </c>
      <c r="AS7" s="3"/>
      <c r="AT7" s="3">
        <f t="shared" si="3"/>
        <v>4490</v>
      </c>
      <c r="AU7" s="3">
        <f>AT7-G7</f>
        <v>487</v>
      </c>
      <c r="AV7" s="13">
        <f t="shared" si="4"/>
        <v>0.10846325167037862</v>
      </c>
    </row>
    <row r="8" spans="1:48" x14ac:dyDescent="0.2">
      <c r="A8">
        <v>6</v>
      </c>
      <c r="B8" t="s">
        <v>56</v>
      </c>
      <c r="C8" s="3">
        <v>122</v>
      </c>
      <c r="D8" s="3">
        <v>2</v>
      </c>
      <c r="E8" s="3">
        <v>2</v>
      </c>
      <c r="F8" s="3">
        <v>3</v>
      </c>
      <c r="G8" s="3">
        <v>6</v>
      </c>
      <c r="H8" s="3">
        <v>1691</v>
      </c>
      <c r="I8" s="3">
        <v>64</v>
      </c>
      <c r="J8" s="3">
        <v>49</v>
      </c>
      <c r="K8" s="3">
        <v>1</v>
      </c>
      <c r="L8" s="3">
        <v>8</v>
      </c>
      <c r="M8" s="3"/>
      <c r="N8" s="3">
        <v>18</v>
      </c>
      <c r="O8" s="3">
        <v>2</v>
      </c>
      <c r="P8" s="3">
        <v>14</v>
      </c>
      <c r="Q8" s="3"/>
      <c r="R8" s="3">
        <v>13</v>
      </c>
      <c r="S8" s="3">
        <v>12</v>
      </c>
      <c r="T8" s="3">
        <v>1</v>
      </c>
      <c r="U8" s="3">
        <v>4</v>
      </c>
      <c r="V8" s="3">
        <f t="shared" si="0"/>
        <v>2012</v>
      </c>
      <c r="W8" s="3"/>
      <c r="X8" s="3"/>
      <c r="Y8" s="3"/>
      <c r="Z8" s="3">
        <v>2</v>
      </c>
      <c r="AA8" s="3"/>
      <c r="AB8" s="3"/>
      <c r="AC8" s="3"/>
      <c r="AD8" s="3"/>
      <c r="AE8" s="3"/>
      <c r="AF8" s="3"/>
      <c r="AG8" s="3"/>
      <c r="AH8" s="3"/>
      <c r="AI8" s="3">
        <v>3</v>
      </c>
      <c r="AJ8" s="3">
        <v>1</v>
      </c>
      <c r="AK8" s="3"/>
      <c r="AL8" s="3">
        <v>1</v>
      </c>
      <c r="AM8" s="3"/>
      <c r="AN8" s="3"/>
      <c r="AO8" s="3"/>
      <c r="AP8" s="3"/>
      <c r="AQ8" s="3">
        <f t="shared" si="1"/>
        <v>7</v>
      </c>
      <c r="AR8" s="3">
        <f t="shared" si="2"/>
        <v>2019</v>
      </c>
      <c r="AS8" s="3"/>
      <c r="AT8" s="3">
        <f t="shared" si="3"/>
        <v>2019</v>
      </c>
      <c r="AU8" s="3">
        <f>AT8-H8</f>
        <v>328</v>
      </c>
      <c r="AV8" s="13">
        <f t="shared" si="4"/>
        <v>0.16245666171371967</v>
      </c>
    </row>
    <row r="9" spans="1:48" x14ac:dyDescent="0.2">
      <c r="A9">
        <v>7</v>
      </c>
      <c r="B9" t="s">
        <v>57</v>
      </c>
      <c r="C9" s="3">
        <v>37</v>
      </c>
      <c r="D9" s="3">
        <v>37</v>
      </c>
      <c r="E9" s="3">
        <v>16</v>
      </c>
      <c r="F9" s="3">
        <v>41</v>
      </c>
      <c r="G9" s="3">
        <v>235</v>
      </c>
      <c r="H9" s="3">
        <v>88</v>
      </c>
      <c r="I9" s="3">
        <v>33390</v>
      </c>
      <c r="J9" s="3">
        <v>248</v>
      </c>
      <c r="K9" s="3">
        <v>18</v>
      </c>
      <c r="L9" s="3">
        <v>221</v>
      </c>
      <c r="M9" s="3">
        <v>18</v>
      </c>
      <c r="N9" s="3">
        <v>822</v>
      </c>
      <c r="O9" s="3">
        <v>278</v>
      </c>
      <c r="P9" s="3">
        <v>441</v>
      </c>
      <c r="Q9" s="3">
        <v>3</v>
      </c>
      <c r="R9" s="3">
        <v>1057</v>
      </c>
      <c r="S9" s="3">
        <v>102</v>
      </c>
      <c r="T9" s="3">
        <v>5</v>
      </c>
      <c r="U9" s="3">
        <v>188</v>
      </c>
      <c r="V9" s="3">
        <f t="shared" si="0"/>
        <v>37245</v>
      </c>
      <c r="W9" s="3">
        <v>4</v>
      </c>
      <c r="X9" s="3">
        <v>8</v>
      </c>
      <c r="Y9" s="3">
        <v>16</v>
      </c>
      <c r="Z9" s="3">
        <v>302</v>
      </c>
      <c r="AA9" s="3">
        <v>6</v>
      </c>
      <c r="AB9" s="3">
        <v>48</v>
      </c>
      <c r="AC9" s="3">
        <v>7</v>
      </c>
      <c r="AD9" s="3">
        <v>2</v>
      </c>
      <c r="AE9" s="3">
        <v>13</v>
      </c>
      <c r="AF9" s="3">
        <v>114</v>
      </c>
      <c r="AG9" s="3">
        <v>47</v>
      </c>
      <c r="AH9" s="3">
        <v>1</v>
      </c>
      <c r="AI9" s="3">
        <v>13</v>
      </c>
      <c r="AJ9" s="3">
        <v>23</v>
      </c>
      <c r="AK9" s="3">
        <v>18</v>
      </c>
      <c r="AL9" s="3">
        <v>58</v>
      </c>
      <c r="AM9" s="3">
        <v>17</v>
      </c>
      <c r="AN9" s="3">
        <v>2</v>
      </c>
      <c r="AO9" s="3">
        <v>2</v>
      </c>
      <c r="AP9" s="3">
        <v>18</v>
      </c>
      <c r="AQ9" s="3">
        <f t="shared" si="1"/>
        <v>719</v>
      </c>
      <c r="AR9" s="3">
        <f t="shared" si="2"/>
        <v>37964</v>
      </c>
      <c r="AS9" s="3">
        <v>901</v>
      </c>
      <c r="AT9" s="3">
        <f t="shared" si="3"/>
        <v>38865</v>
      </c>
      <c r="AU9" s="3">
        <f>AT9-I9</f>
        <v>5475</v>
      </c>
      <c r="AV9" s="13">
        <f t="shared" si="4"/>
        <v>0.14087225009648785</v>
      </c>
    </row>
    <row r="10" spans="1:48" x14ac:dyDescent="0.2">
      <c r="A10">
        <v>8</v>
      </c>
      <c r="B10" t="s">
        <v>58</v>
      </c>
      <c r="C10" s="3">
        <v>9</v>
      </c>
      <c r="D10" s="3">
        <v>5</v>
      </c>
      <c r="E10" s="3">
        <v>6</v>
      </c>
      <c r="F10" s="3">
        <v>12</v>
      </c>
      <c r="G10" s="3">
        <v>10</v>
      </c>
      <c r="H10" s="3">
        <v>35</v>
      </c>
      <c r="I10" s="3">
        <v>215</v>
      </c>
      <c r="J10" s="3">
        <v>7838</v>
      </c>
      <c r="K10" s="3">
        <v>4</v>
      </c>
      <c r="L10" s="3">
        <v>50</v>
      </c>
      <c r="M10" s="3">
        <v>1</v>
      </c>
      <c r="N10" s="3">
        <v>160</v>
      </c>
      <c r="O10" s="3">
        <v>19</v>
      </c>
      <c r="P10" s="3">
        <v>32</v>
      </c>
      <c r="Q10" s="3">
        <v>1</v>
      </c>
      <c r="R10" s="3">
        <v>52</v>
      </c>
      <c r="S10" s="3">
        <v>10</v>
      </c>
      <c r="T10" s="3">
        <v>2</v>
      </c>
      <c r="U10" s="3">
        <v>14</v>
      </c>
      <c r="V10" s="3">
        <f t="shared" si="0"/>
        <v>8475</v>
      </c>
      <c r="W10" s="3">
        <v>1</v>
      </c>
      <c r="X10" s="3"/>
      <c r="Y10" s="3">
        <v>2</v>
      </c>
      <c r="Z10" s="3">
        <v>9</v>
      </c>
      <c r="AA10" s="3"/>
      <c r="AB10" s="3">
        <v>2</v>
      </c>
      <c r="AC10" s="3"/>
      <c r="AD10" s="3"/>
      <c r="AE10" s="3">
        <v>2</v>
      </c>
      <c r="AF10" s="3">
        <v>2</v>
      </c>
      <c r="AG10" s="3">
        <v>5</v>
      </c>
      <c r="AH10" s="3"/>
      <c r="AI10" s="3">
        <v>1</v>
      </c>
      <c r="AJ10" s="3">
        <v>3</v>
      </c>
      <c r="AK10" s="3">
        <v>1</v>
      </c>
      <c r="AL10" s="3">
        <v>11</v>
      </c>
      <c r="AM10" s="3"/>
      <c r="AN10" s="3">
        <v>1</v>
      </c>
      <c r="AO10" s="3"/>
      <c r="AP10" s="3">
        <v>1</v>
      </c>
      <c r="AQ10" s="3">
        <f t="shared" si="1"/>
        <v>41</v>
      </c>
      <c r="AR10" s="3">
        <f t="shared" si="2"/>
        <v>8516</v>
      </c>
      <c r="AS10" s="3"/>
      <c r="AT10" s="3">
        <f t="shared" si="3"/>
        <v>8516</v>
      </c>
      <c r="AU10" s="3">
        <f>AT10-J10</f>
        <v>678</v>
      </c>
      <c r="AV10" s="13">
        <f t="shared" si="4"/>
        <v>7.9614842649131046E-2</v>
      </c>
    </row>
    <row r="11" spans="1:48" x14ac:dyDescent="0.2">
      <c r="A11">
        <v>9</v>
      </c>
      <c r="B11" t="s">
        <v>59</v>
      </c>
      <c r="C11" s="3">
        <v>2</v>
      </c>
      <c r="D11" s="3">
        <v>12</v>
      </c>
      <c r="E11" s="3">
        <v>36</v>
      </c>
      <c r="F11" s="3">
        <v>9</v>
      </c>
      <c r="G11" s="3">
        <v>1</v>
      </c>
      <c r="H11" s="3"/>
      <c r="I11" s="3">
        <v>45</v>
      </c>
      <c r="J11" s="3">
        <v>6</v>
      </c>
      <c r="K11" s="3">
        <v>2057</v>
      </c>
      <c r="L11" s="3">
        <v>3</v>
      </c>
      <c r="M11" s="3">
        <v>3</v>
      </c>
      <c r="N11" s="3">
        <v>39</v>
      </c>
      <c r="O11" s="3">
        <v>2</v>
      </c>
      <c r="P11" s="3">
        <v>1</v>
      </c>
      <c r="Q11" s="3">
        <v>1</v>
      </c>
      <c r="R11" s="3">
        <v>11</v>
      </c>
      <c r="S11" s="3">
        <v>62</v>
      </c>
      <c r="T11" s="3"/>
      <c r="U11" s="3">
        <v>5</v>
      </c>
      <c r="V11" s="3">
        <f t="shared" si="0"/>
        <v>2295</v>
      </c>
      <c r="W11" s="3"/>
      <c r="X11" s="3"/>
      <c r="Y11" s="3">
        <v>1</v>
      </c>
      <c r="Z11" s="3">
        <v>1</v>
      </c>
      <c r="AA11" s="3"/>
      <c r="AB11" s="3"/>
      <c r="AC11" s="3"/>
      <c r="AD11" s="3"/>
      <c r="AE11" s="3">
        <v>2</v>
      </c>
      <c r="AF11" s="3">
        <v>3</v>
      </c>
      <c r="AG11" s="3">
        <v>2</v>
      </c>
      <c r="AH11" s="3"/>
      <c r="AI11" s="3">
        <v>1</v>
      </c>
      <c r="AJ11" s="3">
        <v>1</v>
      </c>
      <c r="AK11" s="3">
        <v>1</v>
      </c>
      <c r="AL11" s="3">
        <v>7</v>
      </c>
      <c r="AM11" s="3"/>
      <c r="AN11" s="3">
        <v>1</v>
      </c>
      <c r="AO11" s="3"/>
      <c r="AP11" s="3">
        <v>2</v>
      </c>
      <c r="AQ11" s="3">
        <f t="shared" si="1"/>
        <v>22</v>
      </c>
      <c r="AR11" s="3">
        <f t="shared" si="2"/>
        <v>2317</v>
      </c>
      <c r="AS11" s="3"/>
      <c r="AT11" s="3">
        <f t="shared" si="3"/>
        <v>2317</v>
      </c>
      <c r="AU11" s="3">
        <f>AT11-K11</f>
        <v>260</v>
      </c>
      <c r="AV11" s="13">
        <f t="shared" si="4"/>
        <v>0.11221406991799741</v>
      </c>
    </row>
    <row r="12" spans="1:48" x14ac:dyDescent="0.2">
      <c r="A12">
        <v>10</v>
      </c>
      <c r="B12" t="s">
        <v>60</v>
      </c>
      <c r="C12" s="3">
        <v>8</v>
      </c>
      <c r="D12" s="3">
        <v>5</v>
      </c>
      <c r="E12" s="3">
        <v>4</v>
      </c>
      <c r="F12" s="3">
        <v>23</v>
      </c>
      <c r="G12" s="3">
        <v>1</v>
      </c>
      <c r="H12" s="3">
        <v>9</v>
      </c>
      <c r="I12" s="3">
        <v>186</v>
      </c>
      <c r="J12" s="3">
        <v>116</v>
      </c>
      <c r="K12" s="3">
        <v>11</v>
      </c>
      <c r="L12" s="3">
        <v>3176</v>
      </c>
      <c r="M12" s="3">
        <v>8</v>
      </c>
      <c r="N12" s="3">
        <v>161</v>
      </c>
      <c r="O12" s="3"/>
      <c r="P12" s="3">
        <v>9</v>
      </c>
      <c r="Q12" s="3"/>
      <c r="R12" s="3">
        <v>23</v>
      </c>
      <c r="S12" s="3">
        <v>66</v>
      </c>
      <c r="T12" s="3"/>
      <c r="U12" s="3">
        <v>2</v>
      </c>
      <c r="V12" s="3">
        <f t="shared" si="0"/>
        <v>3808</v>
      </c>
      <c r="W12" s="3"/>
      <c r="X12" s="3">
        <v>1</v>
      </c>
      <c r="Y12" s="3">
        <v>1</v>
      </c>
      <c r="Z12" s="3">
        <v>1</v>
      </c>
      <c r="AA12" s="3"/>
      <c r="AB12" s="3"/>
      <c r="AC12" s="3">
        <v>1</v>
      </c>
      <c r="AD12" s="3"/>
      <c r="AE12" s="3"/>
      <c r="AF12" s="3">
        <v>2</v>
      </c>
      <c r="AG12" s="3">
        <v>1</v>
      </c>
      <c r="AH12" s="3">
        <v>1</v>
      </c>
      <c r="AI12" s="3"/>
      <c r="AJ12" s="3"/>
      <c r="AK12" s="3">
        <v>1</v>
      </c>
      <c r="AL12" s="3">
        <v>7</v>
      </c>
      <c r="AM12" s="3">
        <v>3</v>
      </c>
      <c r="AN12" s="3"/>
      <c r="AO12" s="3"/>
      <c r="AP12" s="3">
        <v>2</v>
      </c>
      <c r="AQ12" s="3">
        <f t="shared" si="1"/>
        <v>21</v>
      </c>
      <c r="AR12" s="3">
        <f t="shared" si="2"/>
        <v>3829</v>
      </c>
      <c r="AS12" s="3"/>
      <c r="AT12" s="3">
        <f t="shared" si="3"/>
        <v>3829</v>
      </c>
      <c r="AU12" s="3">
        <f>AT12-L12</f>
        <v>653</v>
      </c>
      <c r="AV12" s="13">
        <f t="shared" si="4"/>
        <v>0.17054061112562027</v>
      </c>
    </row>
    <row r="13" spans="1:48" x14ac:dyDescent="0.2">
      <c r="A13">
        <v>11</v>
      </c>
      <c r="B13" t="s">
        <v>61</v>
      </c>
      <c r="C13" s="3">
        <v>1</v>
      </c>
      <c r="D13" s="3">
        <v>15</v>
      </c>
      <c r="E13" s="3">
        <v>8</v>
      </c>
      <c r="F13" s="3">
        <v>67</v>
      </c>
      <c r="G13" s="3"/>
      <c r="H13" s="3"/>
      <c r="I13" s="3">
        <v>16</v>
      </c>
      <c r="J13" s="3">
        <v>1</v>
      </c>
      <c r="K13" s="3">
        <v>8</v>
      </c>
      <c r="L13" s="3">
        <v>2</v>
      </c>
      <c r="M13" s="3">
        <v>710</v>
      </c>
      <c r="N13" s="3">
        <v>16</v>
      </c>
      <c r="O13" s="3">
        <v>1</v>
      </c>
      <c r="P13" s="3"/>
      <c r="Q13" s="3">
        <v>1</v>
      </c>
      <c r="R13" s="3">
        <v>4</v>
      </c>
      <c r="S13" s="3">
        <v>5</v>
      </c>
      <c r="T13" s="3">
        <v>11</v>
      </c>
      <c r="U13" s="3">
        <v>3</v>
      </c>
      <c r="V13" s="3">
        <f t="shared" si="0"/>
        <v>869</v>
      </c>
      <c r="W13" s="3"/>
      <c r="X13" s="3"/>
      <c r="Y13" s="3"/>
      <c r="Z13" s="3"/>
      <c r="AA13" s="3"/>
      <c r="AB13" s="3"/>
      <c r="AC13" s="3"/>
      <c r="AD13" s="3">
        <v>1</v>
      </c>
      <c r="AE13" s="3"/>
      <c r="AF13" s="3"/>
      <c r="AG13" s="3"/>
      <c r="AH13" s="3"/>
      <c r="AI13" s="3"/>
      <c r="AJ13" s="3"/>
      <c r="AK13" s="3"/>
      <c r="AL13" s="3">
        <v>3</v>
      </c>
      <c r="AM13" s="3"/>
      <c r="AN13" s="3"/>
      <c r="AO13" s="3"/>
      <c r="AP13" s="3"/>
      <c r="AQ13" s="3">
        <f t="shared" si="1"/>
        <v>4</v>
      </c>
      <c r="AR13" s="3">
        <f t="shared" si="2"/>
        <v>873</v>
      </c>
      <c r="AS13" s="3"/>
      <c r="AT13" s="3">
        <f t="shared" si="3"/>
        <v>873</v>
      </c>
      <c r="AU13" s="3">
        <f>AT13-M13</f>
        <v>163</v>
      </c>
      <c r="AV13" s="13">
        <f t="shared" si="4"/>
        <v>0.18671248568155785</v>
      </c>
    </row>
    <row r="14" spans="1:48" x14ac:dyDescent="0.2">
      <c r="A14">
        <v>12</v>
      </c>
      <c r="B14" t="s">
        <v>62</v>
      </c>
      <c r="C14" s="3">
        <v>12</v>
      </c>
      <c r="D14" s="3">
        <v>28</v>
      </c>
      <c r="E14" s="3">
        <v>7</v>
      </c>
      <c r="F14" s="3">
        <v>21</v>
      </c>
      <c r="G14" s="3">
        <v>14</v>
      </c>
      <c r="H14" s="3">
        <v>8</v>
      </c>
      <c r="I14" s="3">
        <v>942</v>
      </c>
      <c r="J14" s="3">
        <v>188</v>
      </c>
      <c r="K14" s="3">
        <v>34</v>
      </c>
      <c r="L14" s="3">
        <v>75</v>
      </c>
      <c r="M14" s="3">
        <v>11</v>
      </c>
      <c r="N14" s="3">
        <v>19189</v>
      </c>
      <c r="O14" s="3">
        <v>18</v>
      </c>
      <c r="P14" s="3">
        <v>45</v>
      </c>
      <c r="Q14" s="3">
        <v>1</v>
      </c>
      <c r="R14" s="3">
        <v>117</v>
      </c>
      <c r="S14" s="3">
        <v>139</v>
      </c>
      <c r="T14" s="3"/>
      <c r="U14" s="3">
        <v>30</v>
      </c>
      <c r="V14" s="3">
        <f t="shared" si="0"/>
        <v>20879</v>
      </c>
      <c r="W14" s="3">
        <v>5</v>
      </c>
      <c r="X14" s="3">
        <v>1</v>
      </c>
      <c r="Y14" s="3">
        <v>7</v>
      </c>
      <c r="Z14" s="3">
        <v>35</v>
      </c>
      <c r="AA14" s="3">
        <v>1</v>
      </c>
      <c r="AB14" s="3">
        <v>10</v>
      </c>
      <c r="AC14" s="3">
        <v>3</v>
      </c>
      <c r="AD14" s="3">
        <v>5</v>
      </c>
      <c r="AE14" s="3">
        <v>1</v>
      </c>
      <c r="AF14" s="3">
        <v>29</v>
      </c>
      <c r="AG14" s="3">
        <v>11</v>
      </c>
      <c r="AH14" s="3">
        <v>3</v>
      </c>
      <c r="AI14" s="3">
        <v>2</v>
      </c>
      <c r="AJ14" s="3">
        <v>10</v>
      </c>
      <c r="AK14" s="3">
        <v>2</v>
      </c>
      <c r="AL14" s="3">
        <v>51</v>
      </c>
      <c r="AM14" s="3">
        <v>2</v>
      </c>
      <c r="AN14" s="3"/>
      <c r="AO14" s="3">
        <v>2</v>
      </c>
      <c r="AP14" s="3">
        <v>12</v>
      </c>
      <c r="AQ14" s="3">
        <f t="shared" si="1"/>
        <v>192</v>
      </c>
      <c r="AR14" s="3">
        <f t="shared" si="2"/>
        <v>21071</v>
      </c>
      <c r="AS14" s="3">
        <v>2</v>
      </c>
      <c r="AT14" s="3">
        <f t="shared" si="3"/>
        <v>21073</v>
      </c>
      <c r="AU14" s="3">
        <f>AT14-N14</f>
        <v>1884</v>
      </c>
      <c r="AV14" s="13">
        <f t="shared" si="4"/>
        <v>8.9403502111706917E-2</v>
      </c>
    </row>
    <row r="15" spans="1:48" x14ac:dyDescent="0.2">
      <c r="A15">
        <v>13</v>
      </c>
      <c r="B15" t="s">
        <v>63</v>
      </c>
      <c r="C15" s="3"/>
      <c r="D15" s="3">
        <v>4</v>
      </c>
      <c r="E15" s="3"/>
      <c r="F15" s="3"/>
      <c r="G15" s="3">
        <v>26</v>
      </c>
      <c r="H15" s="3">
        <v>1</v>
      </c>
      <c r="I15" s="3">
        <v>87</v>
      </c>
      <c r="J15" s="3">
        <v>4</v>
      </c>
      <c r="K15" s="3"/>
      <c r="L15" s="3"/>
      <c r="M15" s="3"/>
      <c r="N15" s="3">
        <v>12</v>
      </c>
      <c r="O15" s="3">
        <v>1684</v>
      </c>
      <c r="P15" s="3">
        <v>46</v>
      </c>
      <c r="Q15" s="3"/>
      <c r="R15" s="3">
        <v>21</v>
      </c>
      <c r="S15" s="3">
        <v>1</v>
      </c>
      <c r="T15" s="3"/>
      <c r="U15" s="3">
        <v>20</v>
      </c>
      <c r="V15" s="3">
        <f t="shared" si="0"/>
        <v>1906</v>
      </c>
      <c r="W15" s="3"/>
      <c r="X15" s="3"/>
      <c r="Y15" s="3">
        <v>1</v>
      </c>
      <c r="Z15" s="3">
        <v>1</v>
      </c>
      <c r="AA15" s="3"/>
      <c r="AB15" s="3"/>
      <c r="AC15" s="3"/>
      <c r="AD15" s="3"/>
      <c r="AE15" s="3"/>
      <c r="AF15" s="3"/>
      <c r="AG15" s="3"/>
      <c r="AH15" s="3">
        <v>1</v>
      </c>
      <c r="AI15" s="3"/>
      <c r="AJ15" s="3"/>
      <c r="AK15" s="3">
        <v>1</v>
      </c>
      <c r="AL15" s="3">
        <v>3</v>
      </c>
      <c r="AM15" s="3"/>
      <c r="AN15" s="3"/>
      <c r="AO15" s="3"/>
      <c r="AP15" s="3"/>
      <c r="AQ15" s="3">
        <f t="shared" si="1"/>
        <v>7</v>
      </c>
      <c r="AR15" s="3">
        <f t="shared" si="2"/>
        <v>1913</v>
      </c>
      <c r="AS15" s="3"/>
      <c r="AT15" s="3">
        <f t="shared" si="3"/>
        <v>1913</v>
      </c>
      <c r="AU15" s="3">
        <f>AT15-O15</f>
        <v>229</v>
      </c>
      <c r="AV15" s="13">
        <f t="shared" si="4"/>
        <v>0.11970726607422896</v>
      </c>
    </row>
    <row r="16" spans="1:48" x14ac:dyDescent="0.2">
      <c r="A16">
        <v>14</v>
      </c>
      <c r="B16" t="s">
        <v>64</v>
      </c>
      <c r="C16" s="3">
        <v>2</v>
      </c>
      <c r="D16" s="3">
        <v>2</v>
      </c>
      <c r="E16" s="3">
        <v>2</v>
      </c>
      <c r="F16" s="3">
        <v>4</v>
      </c>
      <c r="G16" s="3">
        <v>40</v>
      </c>
      <c r="H16" s="3">
        <v>1</v>
      </c>
      <c r="I16" s="3">
        <v>115</v>
      </c>
      <c r="J16" s="3">
        <v>3</v>
      </c>
      <c r="K16" s="3">
        <v>2</v>
      </c>
      <c r="L16" s="3">
        <v>2</v>
      </c>
      <c r="M16" s="3">
        <v>3</v>
      </c>
      <c r="N16" s="3">
        <v>30</v>
      </c>
      <c r="O16" s="3">
        <v>45</v>
      </c>
      <c r="P16" s="3">
        <v>5243</v>
      </c>
      <c r="Q16" s="3"/>
      <c r="R16" s="3">
        <v>166</v>
      </c>
      <c r="S16" s="3">
        <v>8</v>
      </c>
      <c r="T16" s="3"/>
      <c r="U16" s="3">
        <v>151</v>
      </c>
      <c r="V16" s="3">
        <f t="shared" si="0"/>
        <v>5819</v>
      </c>
      <c r="W16" s="3"/>
      <c r="X16" s="3">
        <v>1</v>
      </c>
      <c r="Y16" s="3">
        <v>3</v>
      </c>
      <c r="Z16" s="3">
        <v>7</v>
      </c>
      <c r="AA16" s="3">
        <v>1</v>
      </c>
      <c r="AB16" s="3">
        <v>3</v>
      </c>
      <c r="AC16" s="3">
        <v>1</v>
      </c>
      <c r="AD16" s="3">
        <v>1</v>
      </c>
      <c r="AE16" s="3">
        <v>1</v>
      </c>
      <c r="AF16" s="3">
        <v>4</v>
      </c>
      <c r="AG16" s="3">
        <v>3</v>
      </c>
      <c r="AH16" s="3">
        <v>2</v>
      </c>
      <c r="AI16" s="3">
        <v>1</v>
      </c>
      <c r="AJ16" s="3">
        <v>3</v>
      </c>
      <c r="AK16" s="3">
        <v>2</v>
      </c>
      <c r="AL16" s="3">
        <v>2</v>
      </c>
      <c r="AM16" s="3">
        <v>1</v>
      </c>
      <c r="AN16" s="3"/>
      <c r="AO16" s="3">
        <v>1</v>
      </c>
      <c r="AP16" s="3">
        <v>8</v>
      </c>
      <c r="AQ16" s="3">
        <f t="shared" si="1"/>
        <v>45</v>
      </c>
      <c r="AR16" s="3">
        <f t="shared" si="2"/>
        <v>5864</v>
      </c>
      <c r="AS16" s="3"/>
      <c r="AT16" s="3">
        <f t="shared" si="3"/>
        <v>5864</v>
      </c>
      <c r="AU16" s="3">
        <f>AT16-P16</f>
        <v>621</v>
      </c>
      <c r="AV16" s="13">
        <f t="shared" si="4"/>
        <v>0.10590040927694407</v>
      </c>
    </row>
    <row r="17" spans="1:48" x14ac:dyDescent="0.2">
      <c r="A17">
        <v>15</v>
      </c>
      <c r="B17" t="s">
        <v>65</v>
      </c>
      <c r="C17" s="3">
        <v>1</v>
      </c>
      <c r="D17" s="3">
        <v>14</v>
      </c>
      <c r="E17" s="3"/>
      <c r="F17" s="3">
        <v>1</v>
      </c>
      <c r="G17" s="3"/>
      <c r="H17" s="3"/>
      <c r="I17" s="3">
        <v>1</v>
      </c>
      <c r="J17" s="3"/>
      <c r="K17" s="3"/>
      <c r="L17" s="3"/>
      <c r="M17" s="3">
        <v>1</v>
      </c>
      <c r="N17" s="3">
        <v>1</v>
      </c>
      <c r="O17" s="3"/>
      <c r="P17" s="3"/>
      <c r="Q17" s="3">
        <v>242</v>
      </c>
      <c r="R17" s="3"/>
      <c r="S17" s="3"/>
      <c r="T17" s="3"/>
      <c r="U17" s="3"/>
      <c r="V17" s="3">
        <f t="shared" si="0"/>
        <v>261</v>
      </c>
      <c r="W17" s="3"/>
      <c r="X17" s="3"/>
      <c r="Y17" s="3">
        <v>1</v>
      </c>
      <c r="Z17" s="3"/>
      <c r="AA17" s="3"/>
      <c r="AB17" s="3"/>
      <c r="AC17" s="3"/>
      <c r="AD17" s="3"/>
      <c r="AE17" s="3"/>
      <c r="AF17" s="3"/>
      <c r="AG17" s="3"/>
      <c r="AH17" s="3">
        <v>12</v>
      </c>
      <c r="AI17" s="3"/>
      <c r="AJ17" s="3"/>
      <c r="AK17" s="3"/>
      <c r="AL17" s="3"/>
      <c r="AM17" s="3"/>
      <c r="AN17" s="3"/>
      <c r="AO17" s="3"/>
      <c r="AP17" s="3"/>
      <c r="AQ17" s="3">
        <f t="shared" si="1"/>
        <v>13</v>
      </c>
      <c r="AR17" s="3">
        <f t="shared" si="2"/>
        <v>274</v>
      </c>
      <c r="AS17" s="3"/>
      <c r="AT17" s="3">
        <f t="shared" si="3"/>
        <v>274</v>
      </c>
      <c r="AU17" s="3">
        <f>AT17-Q17</f>
        <v>32</v>
      </c>
      <c r="AV17" s="13">
        <f t="shared" si="4"/>
        <v>0.11678832116788321</v>
      </c>
    </row>
    <row r="18" spans="1:48" x14ac:dyDescent="0.2">
      <c r="A18">
        <v>16</v>
      </c>
      <c r="B18" t="s">
        <v>66</v>
      </c>
      <c r="C18" s="3">
        <v>9</v>
      </c>
      <c r="D18" s="3">
        <v>12</v>
      </c>
      <c r="E18" s="3">
        <v>6</v>
      </c>
      <c r="F18" s="3">
        <v>5</v>
      </c>
      <c r="G18" s="3">
        <v>192</v>
      </c>
      <c r="H18" s="3">
        <v>20</v>
      </c>
      <c r="I18" s="3">
        <v>1137</v>
      </c>
      <c r="J18" s="3">
        <v>53</v>
      </c>
      <c r="K18" s="3">
        <v>6</v>
      </c>
      <c r="L18" s="3">
        <v>35</v>
      </c>
      <c r="M18" s="3">
        <v>3</v>
      </c>
      <c r="N18" s="3">
        <v>86</v>
      </c>
      <c r="O18" s="3">
        <v>53</v>
      </c>
      <c r="P18" s="3">
        <v>267</v>
      </c>
      <c r="Q18" s="3">
        <v>3</v>
      </c>
      <c r="R18" s="3">
        <v>18401</v>
      </c>
      <c r="S18" s="3">
        <v>15</v>
      </c>
      <c r="T18" s="3">
        <v>1</v>
      </c>
      <c r="U18" s="3">
        <v>64</v>
      </c>
      <c r="V18" s="3">
        <f t="shared" si="0"/>
        <v>20368</v>
      </c>
      <c r="W18" s="3">
        <v>4</v>
      </c>
      <c r="X18" s="3"/>
      <c r="Y18" s="3">
        <v>6</v>
      </c>
      <c r="Z18" s="3">
        <v>134</v>
      </c>
      <c r="AA18" s="3">
        <v>1</v>
      </c>
      <c r="AB18" s="3">
        <v>40</v>
      </c>
      <c r="AC18" s="3">
        <v>1</v>
      </c>
      <c r="AD18" s="3">
        <v>2</v>
      </c>
      <c r="AE18" s="3">
        <v>2</v>
      </c>
      <c r="AF18" s="3">
        <v>57</v>
      </c>
      <c r="AG18" s="3">
        <v>13</v>
      </c>
      <c r="AH18" s="3">
        <v>1</v>
      </c>
      <c r="AI18" s="3">
        <v>6</v>
      </c>
      <c r="AJ18" s="3">
        <v>12</v>
      </c>
      <c r="AK18" s="3">
        <v>6</v>
      </c>
      <c r="AL18" s="3">
        <v>25</v>
      </c>
      <c r="AM18" s="3">
        <v>6</v>
      </c>
      <c r="AN18" s="3">
        <v>1</v>
      </c>
      <c r="AO18" s="3">
        <v>2</v>
      </c>
      <c r="AP18" s="3">
        <v>5</v>
      </c>
      <c r="AQ18" s="3">
        <f t="shared" si="1"/>
        <v>324</v>
      </c>
      <c r="AR18" s="3">
        <f t="shared" si="2"/>
        <v>20692</v>
      </c>
      <c r="AS18" s="3">
        <v>1</v>
      </c>
      <c r="AT18" s="3">
        <f t="shared" si="3"/>
        <v>20693</v>
      </c>
      <c r="AU18" s="3">
        <f>AT18-R18</f>
        <v>2292</v>
      </c>
      <c r="AV18" s="13">
        <f t="shared" si="4"/>
        <v>0.11076209346155705</v>
      </c>
    </row>
    <row r="19" spans="1:48" x14ac:dyDescent="0.2">
      <c r="A19">
        <v>17</v>
      </c>
      <c r="B19" t="s">
        <v>67</v>
      </c>
      <c r="C19" s="3">
        <v>9</v>
      </c>
      <c r="D19" s="3">
        <v>18</v>
      </c>
      <c r="E19" s="3">
        <v>9</v>
      </c>
      <c r="F19" s="3">
        <v>51</v>
      </c>
      <c r="G19" s="3">
        <v>6</v>
      </c>
      <c r="H19" s="3">
        <v>7</v>
      </c>
      <c r="I19" s="3">
        <v>132</v>
      </c>
      <c r="J19" s="3">
        <v>23</v>
      </c>
      <c r="K19" s="3">
        <v>52</v>
      </c>
      <c r="L19" s="3">
        <v>54</v>
      </c>
      <c r="M19" s="3">
        <v>7</v>
      </c>
      <c r="N19" s="3">
        <v>182</v>
      </c>
      <c r="O19" s="3">
        <v>6</v>
      </c>
      <c r="P19" s="3">
        <v>12</v>
      </c>
      <c r="Q19" s="3">
        <v>1</v>
      </c>
      <c r="R19" s="3">
        <v>27</v>
      </c>
      <c r="S19" s="3">
        <v>6984</v>
      </c>
      <c r="T19" s="3">
        <v>1</v>
      </c>
      <c r="U19" s="3">
        <v>12</v>
      </c>
      <c r="V19" s="3">
        <f t="shared" si="0"/>
        <v>7593</v>
      </c>
      <c r="W19" s="3"/>
      <c r="X19" s="3"/>
      <c r="Y19" s="3">
        <v>1</v>
      </c>
      <c r="Z19" s="3">
        <v>5</v>
      </c>
      <c r="AA19" s="3"/>
      <c r="AB19" s="3"/>
      <c r="AC19" s="3">
        <v>1</v>
      </c>
      <c r="AD19" s="3">
        <v>1</v>
      </c>
      <c r="AE19" s="3">
        <v>1</v>
      </c>
      <c r="AF19" s="3">
        <v>3</v>
      </c>
      <c r="AG19" s="3">
        <v>1</v>
      </c>
      <c r="AH19" s="3">
        <v>1</v>
      </c>
      <c r="AI19" s="3">
        <v>2</v>
      </c>
      <c r="AJ19" s="3">
        <v>2</v>
      </c>
      <c r="AK19" s="3">
        <v>1</v>
      </c>
      <c r="AL19" s="3">
        <v>91</v>
      </c>
      <c r="AM19" s="3">
        <v>5</v>
      </c>
      <c r="AN19" s="3">
        <v>1</v>
      </c>
      <c r="AO19" s="3">
        <v>1</v>
      </c>
      <c r="AP19" s="3">
        <v>8</v>
      </c>
      <c r="AQ19" s="3">
        <f t="shared" si="1"/>
        <v>125</v>
      </c>
      <c r="AR19" s="3">
        <f t="shared" si="2"/>
        <v>7718</v>
      </c>
      <c r="AS19" s="3"/>
      <c r="AT19" s="3">
        <f t="shared" si="3"/>
        <v>7718</v>
      </c>
      <c r="AU19" s="3">
        <f>AT19-S19</f>
        <v>734</v>
      </c>
      <c r="AV19" s="13">
        <f t="shared" si="4"/>
        <v>9.510235812386629E-2</v>
      </c>
    </row>
    <row r="20" spans="1:48" x14ac:dyDescent="0.2">
      <c r="A20">
        <v>18</v>
      </c>
      <c r="B20" t="s">
        <v>68</v>
      </c>
      <c r="C20" s="3"/>
      <c r="D20" s="3">
        <v>2</v>
      </c>
      <c r="E20" s="3">
        <v>11</v>
      </c>
      <c r="F20" s="3"/>
      <c r="G20" s="3"/>
      <c r="H20" s="3"/>
      <c r="I20" s="3">
        <v>2</v>
      </c>
      <c r="J20" s="3">
        <v>1</v>
      </c>
      <c r="K20" s="3">
        <v>2</v>
      </c>
      <c r="L20" s="3"/>
      <c r="M20" s="3">
        <v>7</v>
      </c>
      <c r="N20" s="3">
        <v>3</v>
      </c>
      <c r="O20" s="3"/>
      <c r="P20" s="3">
        <v>1</v>
      </c>
      <c r="Q20" s="3"/>
      <c r="R20" s="3">
        <v>2</v>
      </c>
      <c r="S20" s="3">
        <v>1</v>
      </c>
      <c r="T20" s="3">
        <v>301</v>
      </c>
      <c r="U20" s="3"/>
      <c r="V20" s="3">
        <f t="shared" si="0"/>
        <v>333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>
        <f t="shared" si="1"/>
        <v>0</v>
      </c>
      <c r="AR20" s="3">
        <f t="shared" si="2"/>
        <v>333</v>
      </c>
      <c r="AS20" s="3"/>
      <c r="AT20" s="3">
        <f t="shared" si="3"/>
        <v>333</v>
      </c>
      <c r="AU20" s="3">
        <f>AT20-T20</f>
        <v>32</v>
      </c>
      <c r="AV20" s="13">
        <f t="shared" si="4"/>
        <v>9.6096096096096095E-2</v>
      </c>
    </row>
    <row r="21" spans="1:48" x14ac:dyDescent="0.2">
      <c r="A21">
        <v>19</v>
      </c>
      <c r="B21" t="s">
        <v>69</v>
      </c>
      <c r="C21" s="3"/>
      <c r="D21" s="3">
        <v>6</v>
      </c>
      <c r="E21" s="3">
        <v>1</v>
      </c>
      <c r="F21" s="3">
        <v>2</v>
      </c>
      <c r="G21" s="3">
        <v>9</v>
      </c>
      <c r="H21" s="3">
        <v>2</v>
      </c>
      <c r="I21" s="3">
        <v>88</v>
      </c>
      <c r="J21" s="3">
        <v>13</v>
      </c>
      <c r="K21" s="3"/>
      <c r="L21" s="3">
        <v>6</v>
      </c>
      <c r="M21" s="3"/>
      <c r="N21" s="3">
        <v>17</v>
      </c>
      <c r="O21" s="3">
        <v>25</v>
      </c>
      <c r="P21" s="3">
        <v>75</v>
      </c>
      <c r="Q21" s="3"/>
      <c r="R21" s="3">
        <v>61</v>
      </c>
      <c r="S21" s="3">
        <v>9</v>
      </c>
      <c r="T21" s="3">
        <v>3</v>
      </c>
      <c r="U21" s="3">
        <v>5899</v>
      </c>
      <c r="V21" s="3">
        <f>SUM(C21:U21)</f>
        <v>6216</v>
      </c>
      <c r="W21" s="3"/>
      <c r="X21" s="3">
        <v>1</v>
      </c>
      <c r="Y21" s="3">
        <v>2</v>
      </c>
      <c r="Z21" s="3">
        <v>6</v>
      </c>
      <c r="AA21" s="3"/>
      <c r="AB21" s="3"/>
      <c r="AC21" s="3">
        <v>1</v>
      </c>
      <c r="AD21" s="3">
        <v>2</v>
      </c>
      <c r="AE21" s="3"/>
      <c r="AF21" s="3">
        <v>4</v>
      </c>
      <c r="AG21" s="3"/>
      <c r="AH21" s="3">
        <v>1</v>
      </c>
      <c r="AI21" s="3"/>
      <c r="AJ21" s="3">
        <v>6</v>
      </c>
      <c r="AK21" s="3"/>
      <c r="AL21" s="3">
        <v>7</v>
      </c>
      <c r="AM21" s="3">
        <v>1</v>
      </c>
      <c r="AN21" s="3">
        <v>2</v>
      </c>
      <c r="AO21" s="3">
        <v>5</v>
      </c>
      <c r="AP21" s="3">
        <v>2</v>
      </c>
      <c r="AQ21" s="3">
        <f t="shared" si="1"/>
        <v>40</v>
      </c>
      <c r="AR21" s="3">
        <f t="shared" si="2"/>
        <v>6256</v>
      </c>
      <c r="AS21" s="3"/>
      <c r="AT21" s="3">
        <f t="shared" si="3"/>
        <v>6256</v>
      </c>
      <c r="AU21" s="3">
        <f>AT21-U21</f>
        <v>357</v>
      </c>
      <c r="AV21" s="13">
        <f>AU21/AT21</f>
        <v>5.7065217391304345E-2</v>
      </c>
    </row>
    <row r="22" spans="1:48" x14ac:dyDescent="0.2">
      <c r="B22" t="s">
        <v>190</v>
      </c>
      <c r="C22" s="3">
        <f>SUM(C3:C21)</f>
        <v>2867</v>
      </c>
      <c r="D22" s="3">
        <f t="shared" ref="D22:AS22" si="5">SUM(D3:D21)</f>
        <v>11223</v>
      </c>
      <c r="E22" s="3">
        <f t="shared" si="5"/>
        <v>4032</v>
      </c>
      <c r="F22" s="3">
        <f t="shared" si="5"/>
        <v>2229</v>
      </c>
      <c r="G22" s="3">
        <f t="shared" si="5"/>
        <v>4554</v>
      </c>
      <c r="H22" s="3">
        <f t="shared" si="5"/>
        <v>1889</v>
      </c>
      <c r="I22" s="3">
        <f t="shared" si="5"/>
        <v>36694</v>
      </c>
      <c r="J22" s="3">
        <f t="shared" si="5"/>
        <v>8593</v>
      </c>
      <c r="K22" s="3">
        <f t="shared" si="5"/>
        <v>2228</v>
      </c>
      <c r="L22" s="3">
        <f t="shared" si="5"/>
        <v>3685</v>
      </c>
      <c r="M22" s="3">
        <f t="shared" si="5"/>
        <v>798</v>
      </c>
      <c r="N22" s="3">
        <f t="shared" si="5"/>
        <v>20836</v>
      </c>
      <c r="O22" s="3">
        <f t="shared" si="5"/>
        <v>2157</v>
      </c>
      <c r="P22" s="3">
        <f t="shared" si="5"/>
        <v>6307</v>
      </c>
      <c r="Q22" s="3">
        <f t="shared" si="5"/>
        <v>328</v>
      </c>
      <c r="R22" s="3">
        <f t="shared" si="5"/>
        <v>20176</v>
      </c>
      <c r="S22" s="3">
        <f t="shared" si="5"/>
        <v>7486</v>
      </c>
      <c r="T22" s="3">
        <f t="shared" si="5"/>
        <v>335</v>
      </c>
      <c r="U22" s="3">
        <f t="shared" si="5"/>
        <v>6418</v>
      </c>
      <c r="V22" s="3">
        <f t="shared" si="5"/>
        <v>142835</v>
      </c>
      <c r="W22" s="3">
        <f t="shared" si="5"/>
        <v>19</v>
      </c>
      <c r="X22" s="3">
        <f t="shared" si="5"/>
        <v>14</v>
      </c>
      <c r="Y22" s="3">
        <f t="shared" si="5"/>
        <v>59</v>
      </c>
      <c r="Z22" s="3">
        <f t="shared" si="5"/>
        <v>515</v>
      </c>
      <c r="AA22" s="3">
        <f t="shared" si="5"/>
        <v>11</v>
      </c>
      <c r="AB22" s="3">
        <f t="shared" si="5"/>
        <v>107</v>
      </c>
      <c r="AC22" s="3">
        <f t="shared" si="5"/>
        <v>16</v>
      </c>
      <c r="AD22" s="3">
        <f t="shared" si="5"/>
        <v>16</v>
      </c>
      <c r="AE22" s="3">
        <f t="shared" si="5"/>
        <v>24</v>
      </c>
      <c r="AF22" s="3">
        <f t="shared" si="5"/>
        <v>229</v>
      </c>
      <c r="AG22" s="3">
        <f t="shared" si="5"/>
        <v>86</v>
      </c>
      <c r="AH22" s="3">
        <f t="shared" si="5"/>
        <v>32</v>
      </c>
      <c r="AI22" s="3">
        <f t="shared" si="5"/>
        <v>32</v>
      </c>
      <c r="AJ22" s="3">
        <f t="shared" si="5"/>
        <v>63</v>
      </c>
      <c r="AK22" s="3">
        <f t="shared" si="5"/>
        <v>40</v>
      </c>
      <c r="AL22" s="3">
        <f t="shared" si="5"/>
        <v>283</v>
      </c>
      <c r="AM22" s="3">
        <f t="shared" si="5"/>
        <v>44</v>
      </c>
      <c r="AN22" s="3">
        <f t="shared" si="5"/>
        <v>17</v>
      </c>
      <c r="AO22" s="3">
        <f t="shared" si="5"/>
        <v>15</v>
      </c>
      <c r="AP22" s="3">
        <f t="shared" si="5"/>
        <v>68</v>
      </c>
      <c r="AQ22" s="3">
        <f t="shared" si="5"/>
        <v>1690</v>
      </c>
      <c r="AR22" s="3">
        <f t="shared" si="5"/>
        <v>144525</v>
      </c>
      <c r="AS22" s="3">
        <f t="shared" si="5"/>
        <v>904</v>
      </c>
      <c r="AT22" s="3">
        <f>AR22+AS22</f>
        <v>145429</v>
      </c>
    </row>
    <row r="23" spans="1:48" x14ac:dyDescent="0.2">
      <c r="A23">
        <v>20</v>
      </c>
      <c r="B23" t="s">
        <v>71</v>
      </c>
      <c r="C23" s="3">
        <v>1</v>
      </c>
      <c r="D23" s="3">
        <v>2</v>
      </c>
      <c r="E23" s="3"/>
      <c r="F23" s="3"/>
      <c r="G23" s="3">
        <v>1</v>
      </c>
      <c r="H23" s="3"/>
      <c r="I23" s="3">
        <v>13</v>
      </c>
      <c r="J23" s="3">
        <v>2</v>
      </c>
      <c r="K23" s="3">
        <v>1</v>
      </c>
      <c r="L23" s="3">
        <v>1</v>
      </c>
      <c r="M23" s="3"/>
      <c r="N23" s="3">
        <v>7</v>
      </c>
      <c r="O23" s="3"/>
      <c r="P23" s="3">
        <v>1</v>
      </c>
      <c r="Q23" s="3"/>
      <c r="R23" s="3">
        <v>6</v>
      </c>
      <c r="S23" s="3">
        <v>3</v>
      </c>
      <c r="T23" s="3"/>
      <c r="U23" s="3">
        <v>1</v>
      </c>
      <c r="V23" s="3">
        <f t="shared" si="0"/>
        <v>39</v>
      </c>
      <c r="W23" s="3">
        <v>404</v>
      </c>
      <c r="X23" s="3"/>
      <c r="Y23" s="3">
        <v>8</v>
      </c>
      <c r="Z23" s="3"/>
      <c r="AA23" s="3"/>
      <c r="AB23" s="3"/>
      <c r="AC23" s="3"/>
      <c r="AD23" s="3">
        <v>30</v>
      </c>
      <c r="AE23" s="3"/>
      <c r="AF23" s="3">
        <v>122</v>
      </c>
      <c r="AG23" s="3">
        <v>2</v>
      </c>
      <c r="AH23" s="3"/>
      <c r="AI23" s="3">
        <v>6</v>
      </c>
      <c r="AJ23" s="3"/>
      <c r="AK23" s="3">
        <v>1</v>
      </c>
      <c r="AL23" s="3">
        <v>13</v>
      </c>
      <c r="AM23" s="3">
        <v>1</v>
      </c>
      <c r="AN23" s="3">
        <v>1</v>
      </c>
      <c r="AO23" s="3">
        <v>2</v>
      </c>
      <c r="AP23" s="3">
        <v>3</v>
      </c>
      <c r="AQ23" s="3">
        <f t="shared" si="1"/>
        <v>593</v>
      </c>
      <c r="AR23" s="3">
        <f t="shared" si="2"/>
        <v>632</v>
      </c>
      <c r="AS23" s="3"/>
      <c r="AT23" s="3">
        <f t="shared" si="3"/>
        <v>632</v>
      </c>
      <c r="AU23" s="3">
        <f>AT23-W23</f>
        <v>228</v>
      </c>
      <c r="AV23" s="13">
        <f>AU23/AT23</f>
        <v>0.36075949367088606</v>
      </c>
    </row>
    <row r="24" spans="1:48" x14ac:dyDescent="0.2">
      <c r="A24">
        <v>21</v>
      </c>
      <c r="B24" t="s">
        <v>72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>
        <v>1</v>
      </c>
      <c r="S24" s="3">
        <v>1</v>
      </c>
      <c r="T24" s="3"/>
      <c r="U24" s="3"/>
      <c r="V24" s="3">
        <f t="shared" si="0"/>
        <v>2</v>
      </c>
      <c r="W24" s="3">
        <v>1</v>
      </c>
      <c r="X24" s="3">
        <v>713</v>
      </c>
      <c r="Y24" s="3">
        <v>1</v>
      </c>
      <c r="Z24" s="3">
        <v>3</v>
      </c>
      <c r="AA24" s="3"/>
      <c r="AB24" s="3"/>
      <c r="AC24" s="3"/>
      <c r="AD24" s="3"/>
      <c r="AE24" s="3"/>
      <c r="AF24" s="3">
        <v>2</v>
      </c>
      <c r="AG24" s="3"/>
      <c r="AH24" s="3"/>
      <c r="AI24" s="3"/>
      <c r="AJ24" s="3">
        <v>2</v>
      </c>
      <c r="AK24" s="3"/>
      <c r="AL24" s="3">
        <v>4</v>
      </c>
      <c r="AM24" s="3"/>
      <c r="AN24" s="3">
        <v>1</v>
      </c>
      <c r="AO24" s="3">
        <v>5</v>
      </c>
      <c r="AP24" s="3"/>
      <c r="AQ24" s="3">
        <f t="shared" si="1"/>
        <v>732</v>
      </c>
      <c r="AR24" s="3">
        <f t="shared" si="2"/>
        <v>734</v>
      </c>
      <c r="AS24" s="3"/>
      <c r="AT24" s="3">
        <f t="shared" si="3"/>
        <v>734</v>
      </c>
      <c r="AU24" s="3">
        <f>AT24-X24</f>
        <v>21</v>
      </c>
      <c r="AV24" s="13">
        <f t="shared" ref="AV24:AV42" si="6">AU24/AT24</f>
        <v>2.8610354223433242E-2</v>
      </c>
    </row>
    <row r="25" spans="1:48" x14ac:dyDescent="0.2">
      <c r="A25">
        <v>22</v>
      </c>
      <c r="B25" t="s">
        <v>73</v>
      </c>
      <c r="C25" s="3">
        <v>2</v>
      </c>
      <c r="D25" s="3">
        <v>16</v>
      </c>
      <c r="E25" s="3">
        <v>2</v>
      </c>
      <c r="F25" s="3">
        <v>1</v>
      </c>
      <c r="G25" s="3">
        <v>2</v>
      </c>
      <c r="H25" s="3">
        <v>3</v>
      </c>
      <c r="I25" s="3">
        <v>31</v>
      </c>
      <c r="J25" s="3">
        <v>4</v>
      </c>
      <c r="K25" s="3">
        <v>5</v>
      </c>
      <c r="L25" s="3">
        <v>4</v>
      </c>
      <c r="M25" s="3">
        <v>2</v>
      </c>
      <c r="N25" s="3">
        <v>10</v>
      </c>
      <c r="O25" s="3">
        <v>3</v>
      </c>
      <c r="P25" s="3">
        <v>9</v>
      </c>
      <c r="Q25" s="3"/>
      <c r="R25" s="3">
        <v>21</v>
      </c>
      <c r="S25" s="3">
        <v>3</v>
      </c>
      <c r="T25" s="3"/>
      <c r="U25" s="3">
        <v>7</v>
      </c>
      <c r="V25" s="3">
        <f t="shared" si="0"/>
        <v>125</v>
      </c>
      <c r="W25" s="3">
        <v>8</v>
      </c>
      <c r="X25" s="3">
        <v>6</v>
      </c>
      <c r="Y25" s="3">
        <v>6179</v>
      </c>
      <c r="Z25" s="3">
        <v>17</v>
      </c>
      <c r="AA25" s="3">
        <v>2</v>
      </c>
      <c r="AB25" s="3">
        <v>7</v>
      </c>
      <c r="AC25" s="3"/>
      <c r="AD25" s="3">
        <v>164</v>
      </c>
      <c r="AE25" s="3">
        <v>1</v>
      </c>
      <c r="AF25" s="3">
        <v>22</v>
      </c>
      <c r="AG25" s="3">
        <v>8</v>
      </c>
      <c r="AH25" s="3">
        <v>5</v>
      </c>
      <c r="AI25" s="3">
        <v>4</v>
      </c>
      <c r="AJ25" s="3">
        <v>2</v>
      </c>
      <c r="AK25" s="3">
        <v>1</v>
      </c>
      <c r="AL25" s="3">
        <v>42</v>
      </c>
      <c r="AM25" s="3">
        <v>7</v>
      </c>
      <c r="AN25" s="3">
        <v>24</v>
      </c>
      <c r="AO25" s="3">
        <v>4</v>
      </c>
      <c r="AP25" s="3">
        <v>66</v>
      </c>
      <c r="AQ25" s="3">
        <f t="shared" si="1"/>
        <v>6569</v>
      </c>
      <c r="AR25" s="3">
        <f t="shared" si="2"/>
        <v>6694</v>
      </c>
      <c r="AS25" s="3"/>
      <c r="AT25" s="3">
        <f t="shared" si="3"/>
        <v>6694</v>
      </c>
      <c r="AU25" s="3">
        <f>AT25-Y25</f>
        <v>515</v>
      </c>
      <c r="AV25" s="13">
        <f t="shared" si="6"/>
        <v>7.6934568270092624E-2</v>
      </c>
    </row>
    <row r="26" spans="1:48" x14ac:dyDescent="0.2">
      <c r="A26">
        <v>23</v>
      </c>
      <c r="B26" t="s">
        <v>74</v>
      </c>
      <c r="C26" s="3">
        <v>2</v>
      </c>
      <c r="D26" s="3">
        <v>1</v>
      </c>
      <c r="E26" s="3">
        <v>1</v>
      </c>
      <c r="F26" s="3">
        <v>2</v>
      </c>
      <c r="G26" s="3">
        <v>3</v>
      </c>
      <c r="H26" s="3">
        <v>1</v>
      </c>
      <c r="I26" s="3">
        <v>140</v>
      </c>
      <c r="J26" s="3">
        <v>6</v>
      </c>
      <c r="K26" s="3"/>
      <c r="L26" s="3">
        <v>1</v>
      </c>
      <c r="M26" s="3"/>
      <c r="N26" s="3">
        <v>39</v>
      </c>
      <c r="O26" s="3">
        <v>2</v>
      </c>
      <c r="P26" s="3">
        <v>13</v>
      </c>
      <c r="Q26" s="3"/>
      <c r="R26" s="3">
        <v>78</v>
      </c>
      <c r="S26" s="3">
        <v>4</v>
      </c>
      <c r="T26" s="3">
        <v>1</v>
      </c>
      <c r="U26" s="3">
        <v>4</v>
      </c>
      <c r="V26" s="3">
        <f t="shared" si="0"/>
        <v>298</v>
      </c>
      <c r="W26" s="3">
        <v>4</v>
      </c>
      <c r="X26" s="3">
        <v>3</v>
      </c>
      <c r="Y26" s="3">
        <v>4</v>
      </c>
      <c r="Z26" s="3">
        <v>3466</v>
      </c>
      <c r="AA26" s="3"/>
      <c r="AB26" s="3">
        <v>132</v>
      </c>
      <c r="AC26" s="3">
        <v>1</v>
      </c>
      <c r="AD26" s="3"/>
      <c r="AE26" s="3"/>
      <c r="AF26" s="3">
        <v>24</v>
      </c>
      <c r="AG26" s="3">
        <v>5</v>
      </c>
      <c r="AH26" s="3"/>
      <c r="AI26" s="3">
        <v>2</v>
      </c>
      <c r="AJ26" s="3">
        <v>11</v>
      </c>
      <c r="AK26" s="3"/>
      <c r="AL26" s="3">
        <v>17</v>
      </c>
      <c r="AM26" s="3"/>
      <c r="AN26" s="3"/>
      <c r="AO26" s="3">
        <v>1</v>
      </c>
      <c r="AP26" s="3">
        <v>11</v>
      </c>
      <c r="AQ26" s="3">
        <f t="shared" si="1"/>
        <v>3681</v>
      </c>
      <c r="AR26" s="3">
        <f t="shared" si="2"/>
        <v>3979</v>
      </c>
      <c r="AS26" s="3"/>
      <c r="AT26" s="3">
        <f t="shared" si="3"/>
        <v>3979</v>
      </c>
      <c r="AU26" s="3">
        <f>AT26-Z26</f>
        <v>513</v>
      </c>
      <c r="AV26" s="13">
        <f t="shared" si="6"/>
        <v>0.12892686604674541</v>
      </c>
    </row>
    <row r="27" spans="1:48" x14ac:dyDescent="0.2">
      <c r="A27">
        <v>24</v>
      </c>
      <c r="B27" t="s">
        <v>75</v>
      </c>
      <c r="C27" s="3"/>
      <c r="D27" s="3"/>
      <c r="E27" s="3">
        <v>1</v>
      </c>
      <c r="F27" s="3"/>
      <c r="G27" s="3"/>
      <c r="H27" s="3"/>
      <c r="I27" s="3">
        <v>1</v>
      </c>
      <c r="J27" s="3">
        <v>1</v>
      </c>
      <c r="K27" s="3"/>
      <c r="L27" s="3">
        <v>2</v>
      </c>
      <c r="M27" s="3"/>
      <c r="N27" s="3"/>
      <c r="O27" s="3"/>
      <c r="P27" s="3"/>
      <c r="Q27" s="3"/>
      <c r="R27" s="3"/>
      <c r="S27" s="3"/>
      <c r="T27" s="3"/>
      <c r="U27" s="3">
        <v>1</v>
      </c>
      <c r="V27" s="3">
        <f t="shared" si="0"/>
        <v>6</v>
      </c>
      <c r="W27" s="3"/>
      <c r="X27" s="3"/>
      <c r="Y27" s="3">
        <v>3</v>
      </c>
      <c r="Z27" s="3"/>
      <c r="AA27" s="3">
        <v>124</v>
      </c>
      <c r="AB27" s="3"/>
      <c r="AC27" s="3"/>
      <c r="AD27" s="3"/>
      <c r="AE27" s="3"/>
      <c r="AF27" s="3">
        <v>1</v>
      </c>
      <c r="AG27" s="3"/>
      <c r="AH27" s="3"/>
      <c r="AI27" s="3">
        <v>1</v>
      </c>
      <c r="AJ27" s="3"/>
      <c r="AK27" s="3">
        <v>1</v>
      </c>
      <c r="AL27" s="3">
        <v>1</v>
      </c>
      <c r="AM27" s="3"/>
      <c r="AN27" s="3">
        <v>3</v>
      </c>
      <c r="AO27" s="3"/>
      <c r="AP27" s="3"/>
      <c r="AQ27" s="3">
        <f t="shared" si="1"/>
        <v>134</v>
      </c>
      <c r="AR27" s="3">
        <f t="shared" si="2"/>
        <v>140</v>
      </c>
      <c r="AS27" s="3"/>
      <c r="AT27" s="3">
        <f t="shared" si="3"/>
        <v>140</v>
      </c>
      <c r="AU27" s="3">
        <f>AT27-AA27</f>
        <v>16</v>
      </c>
      <c r="AV27" s="13">
        <f t="shared" si="6"/>
        <v>0.11428571428571428</v>
      </c>
    </row>
    <row r="28" spans="1:48" x14ac:dyDescent="0.2">
      <c r="A28">
        <v>25</v>
      </c>
      <c r="B28" t="s">
        <v>76</v>
      </c>
      <c r="C28" s="3">
        <v>1</v>
      </c>
      <c r="D28" s="3">
        <v>1</v>
      </c>
      <c r="E28" s="3"/>
      <c r="F28" s="3">
        <v>1</v>
      </c>
      <c r="G28" s="3">
        <v>2</v>
      </c>
      <c r="H28" s="3">
        <v>1</v>
      </c>
      <c r="I28" s="3">
        <v>94</v>
      </c>
      <c r="J28" s="3">
        <v>2</v>
      </c>
      <c r="K28" s="3"/>
      <c r="L28" s="3">
        <v>1</v>
      </c>
      <c r="M28" s="3"/>
      <c r="N28" s="3">
        <v>15</v>
      </c>
      <c r="O28" s="3">
        <v>1</v>
      </c>
      <c r="P28" s="3">
        <v>5</v>
      </c>
      <c r="Q28" s="3">
        <v>1</v>
      </c>
      <c r="R28" s="3">
        <v>50</v>
      </c>
      <c r="S28" s="3">
        <v>1</v>
      </c>
      <c r="T28" s="3"/>
      <c r="U28" s="3">
        <v>6</v>
      </c>
      <c r="V28" s="3">
        <f t="shared" si="0"/>
        <v>182</v>
      </c>
      <c r="W28" s="3">
        <v>2</v>
      </c>
      <c r="X28" s="3">
        <v>2</v>
      </c>
      <c r="Y28" s="3">
        <v>3</v>
      </c>
      <c r="Z28" s="3">
        <v>218</v>
      </c>
      <c r="AA28" s="3"/>
      <c r="AB28" s="3">
        <v>1482</v>
      </c>
      <c r="AC28" s="3"/>
      <c r="AD28" s="3"/>
      <c r="AE28" s="3">
        <v>2</v>
      </c>
      <c r="AF28" s="3">
        <v>19</v>
      </c>
      <c r="AG28" s="3">
        <v>4</v>
      </c>
      <c r="AH28" s="3"/>
      <c r="AI28" s="3">
        <v>2</v>
      </c>
      <c r="AJ28" s="3">
        <v>17</v>
      </c>
      <c r="AK28" s="3"/>
      <c r="AL28" s="3">
        <v>4</v>
      </c>
      <c r="AM28" s="3">
        <v>2</v>
      </c>
      <c r="AN28" s="3"/>
      <c r="AO28" s="3"/>
      <c r="AP28" s="3">
        <v>4</v>
      </c>
      <c r="AQ28" s="3">
        <f t="shared" si="1"/>
        <v>1761</v>
      </c>
      <c r="AR28" s="3">
        <f t="shared" si="2"/>
        <v>1943</v>
      </c>
      <c r="AS28" s="3"/>
      <c r="AT28" s="3">
        <f t="shared" si="3"/>
        <v>1943</v>
      </c>
      <c r="AU28" s="3">
        <f>AT28-AB28</f>
        <v>461</v>
      </c>
      <c r="AV28" s="13">
        <f t="shared" si="6"/>
        <v>0.23726196603190941</v>
      </c>
    </row>
    <row r="29" spans="1:48" x14ac:dyDescent="0.2">
      <c r="A29">
        <v>26</v>
      </c>
      <c r="B29" t="s">
        <v>77</v>
      </c>
      <c r="C29" s="3"/>
      <c r="D29" s="3"/>
      <c r="E29" s="3"/>
      <c r="F29" s="3"/>
      <c r="G29" s="3"/>
      <c r="H29" s="3"/>
      <c r="I29" s="3">
        <v>8</v>
      </c>
      <c r="J29" s="3"/>
      <c r="K29" s="3"/>
      <c r="L29" s="3"/>
      <c r="M29" s="3"/>
      <c r="N29" s="3"/>
      <c r="O29" s="3"/>
      <c r="P29" s="3">
        <v>1</v>
      </c>
      <c r="Q29" s="3"/>
      <c r="R29" s="3">
        <v>2</v>
      </c>
      <c r="S29" s="3">
        <v>1</v>
      </c>
      <c r="T29" s="3"/>
      <c r="U29" s="3"/>
      <c r="V29" s="3">
        <f t="shared" si="0"/>
        <v>12</v>
      </c>
      <c r="W29" s="3"/>
      <c r="X29" s="3"/>
      <c r="Y29" s="3">
        <v>3</v>
      </c>
      <c r="Z29" s="3"/>
      <c r="AA29" s="3"/>
      <c r="AB29" s="3"/>
      <c r="AC29" s="3">
        <v>262</v>
      </c>
      <c r="AD29" s="3">
        <v>1</v>
      </c>
      <c r="AE29" s="3"/>
      <c r="AF29" s="3">
        <v>1</v>
      </c>
      <c r="AG29" s="3"/>
      <c r="AH29" s="3"/>
      <c r="AI29" s="3"/>
      <c r="AJ29" s="3">
        <v>1</v>
      </c>
      <c r="AK29" s="3"/>
      <c r="AL29" s="3">
        <v>6</v>
      </c>
      <c r="AM29" s="3">
        <v>10</v>
      </c>
      <c r="AN29" s="3"/>
      <c r="AO29" s="3"/>
      <c r="AP29" s="3">
        <v>1</v>
      </c>
      <c r="AQ29" s="3">
        <f t="shared" si="1"/>
        <v>285</v>
      </c>
      <c r="AR29" s="3">
        <f t="shared" si="2"/>
        <v>297</v>
      </c>
      <c r="AS29" s="3"/>
      <c r="AT29" s="3">
        <f t="shared" si="3"/>
        <v>297</v>
      </c>
      <c r="AU29" s="3">
        <f>AT29-AC29</f>
        <v>35</v>
      </c>
      <c r="AV29" s="13">
        <f t="shared" si="6"/>
        <v>0.11784511784511785</v>
      </c>
    </row>
    <row r="30" spans="1:48" x14ac:dyDescent="0.2">
      <c r="A30">
        <v>27</v>
      </c>
      <c r="B30" t="s">
        <v>78</v>
      </c>
      <c r="C30" s="3"/>
      <c r="D30" s="3">
        <v>6</v>
      </c>
      <c r="E30" s="3"/>
      <c r="F30" s="3">
        <v>3</v>
      </c>
      <c r="G30" s="3"/>
      <c r="H30" s="3"/>
      <c r="I30" s="3">
        <v>18</v>
      </c>
      <c r="J30" s="3"/>
      <c r="K30" s="3"/>
      <c r="L30" s="3">
        <v>1</v>
      </c>
      <c r="M30" s="3">
        <v>1</v>
      </c>
      <c r="N30" s="3">
        <v>3</v>
      </c>
      <c r="O30" s="3">
        <v>1</v>
      </c>
      <c r="P30" s="3">
        <v>1</v>
      </c>
      <c r="Q30" s="3"/>
      <c r="R30" s="3">
        <v>3</v>
      </c>
      <c r="S30" s="3">
        <v>3</v>
      </c>
      <c r="T30" s="3"/>
      <c r="U30" s="3">
        <v>2</v>
      </c>
      <c r="V30" s="3">
        <f t="shared" si="0"/>
        <v>42</v>
      </c>
      <c r="W30" s="3">
        <v>7</v>
      </c>
      <c r="X30" s="3">
        <v>1</v>
      </c>
      <c r="Y30" s="3">
        <v>214</v>
      </c>
      <c r="Z30" s="3">
        <v>7</v>
      </c>
      <c r="AA30" s="3"/>
      <c r="AB30" s="3">
        <v>2</v>
      </c>
      <c r="AC30" s="3"/>
      <c r="AD30" s="3">
        <v>2129</v>
      </c>
      <c r="AE30" s="3">
        <v>1</v>
      </c>
      <c r="AF30" s="3">
        <v>14</v>
      </c>
      <c r="AG30" s="3">
        <v>3</v>
      </c>
      <c r="AH30" s="3">
        <v>3</v>
      </c>
      <c r="AI30" s="3">
        <v>1</v>
      </c>
      <c r="AJ30" s="3">
        <v>2</v>
      </c>
      <c r="AK30" s="3">
        <v>1</v>
      </c>
      <c r="AL30" s="3">
        <v>9</v>
      </c>
      <c r="AM30" s="3">
        <v>1</v>
      </c>
      <c r="AN30" s="3">
        <v>11</v>
      </c>
      <c r="AO30" s="3"/>
      <c r="AP30" s="3">
        <v>15</v>
      </c>
      <c r="AQ30" s="3">
        <f t="shared" si="1"/>
        <v>2421</v>
      </c>
      <c r="AR30" s="3">
        <f t="shared" si="2"/>
        <v>2463</v>
      </c>
      <c r="AS30" s="3"/>
      <c r="AT30" s="3">
        <f t="shared" si="3"/>
        <v>2463</v>
      </c>
      <c r="AU30" s="3">
        <f>AT30-AD30</f>
        <v>334</v>
      </c>
      <c r="AV30" s="13">
        <f t="shared" si="6"/>
        <v>0.13560698335363378</v>
      </c>
    </row>
    <row r="31" spans="1:48" x14ac:dyDescent="0.2">
      <c r="A31">
        <v>28</v>
      </c>
      <c r="B31" t="s">
        <v>79</v>
      </c>
      <c r="C31" s="3"/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>
        <v>1</v>
      </c>
      <c r="O31" s="3">
        <v>1</v>
      </c>
      <c r="P31" s="3"/>
      <c r="Q31" s="3"/>
      <c r="R31" s="3"/>
      <c r="S31" s="3"/>
      <c r="T31" s="3"/>
      <c r="U31" s="3"/>
      <c r="V31" s="3">
        <f t="shared" si="0"/>
        <v>3</v>
      </c>
      <c r="W31" s="3"/>
      <c r="X31" s="3">
        <v>3</v>
      </c>
      <c r="Y31" s="3"/>
      <c r="Z31" s="3"/>
      <c r="AA31" s="3">
        <v>1</v>
      </c>
      <c r="AB31" s="3"/>
      <c r="AC31" s="3"/>
      <c r="AD31" s="3"/>
      <c r="AE31" s="3">
        <v>87</v>
      </c>
      <c r="AF31" s="3"/>
      <c r="AG31" s="3"/>
      <c r="AH31" s="3"/>
      <c r="AI31" s="3"/>
      <c r="AJ31" s="3"/>
      <c r="AK31" s="3"/>
      <c r="AL31" s="3">
        <v>1</v>
      </c>
      <c r="AM31" s="3"/>
      <c r="AN31" s="3"/>
      <c r="AO31" s="3">
        <v>1</v>
      </c>
      <c r="AP31" s="3"/>
      <c r="AQ31" s="3">
        <f t="shared" si="1"/>
        <v>93</v>
      </c>
      <c r="AR31" s="3">
        <f t="shared" si="2"/>
        <v>96</v>
      </c>
      <c r="AS31" s="3"/>
      <c r="AT31" s="3">
        <f t="shared" si="3"/>
        <v>96</v>
      </c>
      <c r="AU31" s="3">
        <f>AT31-AE31</f>
        <v>9</v>
      </c>
      <c r="AV31" s="13">
        <f t="shared" si="6"/>
        <v>9.375E-2</v>
      </c>
    </row>
    <row r="32" spans="1:48" x14ac:dyDescent="0.2">
      <c r="A32">
        <v>29</v>
      </c>
      <c r="B32" t="s">
        <v>80</v>
      </c>
      <c r="C32" s="3">
        <v>2</v>
      </c>
      <c r="D32" s="3">
        <v>3</v>
      </c>
      <c r="E32" s="3">
        <v>3</v>
      </c>
      <c r="F32" s="3">
        <v>3</v>
      </c>
      <c r="G32" s="3">
        <v>2</v>
      </c>
      <c r="H32" s="3"/>
      <c r="I32" s="3">
        <v>157</v>
      </c>
      <c r="J32" s="3">
        <v>8</v>
      </c>
      <c r="K32" s="3">
        <v>5</v>
      </c>
      <c r="L32" s="3"/>
      <c r="M32" s="3"/>
      <c r="N32" s="3">
        <v>48</v>
      </c>
      <c r="O32" s="3"/>
      <c r="P32" s="3">
        <v>6</v>
      </c>
      <c r="Q32" s="3">
        <v>1</v>
      </c>
      <c r="R32" s="3">
        <v>75</v>
      </c>
      <c r="S32" s="3">
        <v>1</v>
      </c>
      <c r="T32" s="3"/>
      <c r="U32" s="3">
        <v>8</v>
      </c>
      <c r="V32" s="3">
        <f t="shared" si="0"/>
        <v>322</v>
      </c>
      <c r="W32" s="3">
        <v>15</v>
      </c>
      <c r="X32" s="3"/>
      <c r="Y32" s="3">
        <v>9</v>
      </c>
      <c r="Z32" s="3">
        <v>18</v>
      </c>
      <c r="AA32" s="3">
        <v>1</v>
      </c>
      <c r="AB32" s="3">
        <v>25</v>
      </c>
      <c r="AC32" s="3"/>
      <c r="AD32" s="3">
        <v>12</v>
      </c>
      <c r="AE32" s="3">
        <v>4</v>
      </c>
      <c r="AF32" s="3">
        <v>3936</v>
      </c>
      <c r="AG32" s="3">
        <v>16</v>
      </c>
      <c r="AH32" s="3"/>
      <c r="AI32" s="3">
        <v>34</v>
      </c>
      <c r="AJ32" s="3">
        <v>6</v>
      </c>
      <c r="AK32" s="3"/>
      <c r="AL32" s="3">
        <v>35</v>
      </c>
      <c r="AM32" s="3">
        <v>5</v>
      </c>
      <c r="AN32" s="3">
        <v>4</v>
      </c>
      <c r="AO32" s="3"/>
      <c r="AP32" s="3">
        <v>12</v>
      </c>
      <c r="AQ32" s="3">
        <f t="shared" si="1"/>
        <v>4132</v>
      </c>
      <c r="AR32" s="3">
        <f t="shared" si="2"/>
        <v>4454</v>
      </c>
      <c r="AS32" s="3"/>
      <c r="AT32" s="3">
        <f t="shared" si="3"/>
        <v>4454</v>
      </c>
      <c r="AU32" s="3">
        <f>AT32-AF32</f>
        <v>518</v>
      </c>
      <c r="AV32" s="13">
        <f t="shared" si="6"/>
        <v>0.11629995509654244</v>
      </c>
    </row>
    <row r="33" spans="1:48" x14ac:dyDescent="0.2">
      <c r="A33">
        <v>30</v>
      </c>
      <c r="B33" t="s">
        <v>81</v>
      </c>
      <c r="C33" s="3"/>
      <c r="D33" s="3"/>
      <c r="E33" s="3">
        <v>1</v>
      </c>
      <c r="F33" s="3"/>
      <c r="G33" s="3">
        <v>1</v>
      </c>
      <c r="H33" s="3">
        <v>1</v>
      </c>
      <c r="I33" s="3">
        <v>123</v>
      </c>
      <c r="J33" s="3">
        <v>1</v>
      </c>
      <c r="K33" s="3"/>
      <c r="L33" s="3">
        <v>1</v>
      </c>
      <c r="M33" s="3">
        <v>1</v>
      </c>
      <c r="N33" s="3">
        <v>35</v>
      </c>
      <c r="O33" s="3"/>
      <c r="P33" s="3">
        <v>5</v>
      </c>
      <c r="Q33" s="3"/>
      <c r="R33" s="3">
        <v>36</v>
      </c>
      <c r="S33" s="3">
        <v>1</v>
      </c>
      <c r="T33" s="3"/>
      <c r="U33" s="3">
        <v>3</v>
      </c>
      <c r="V33" s="3">
        <f t="shared" si="0"/>
        <v>209</v>
      </c>
      <c r="W33" s="3"/>
      <c r="X33" s="3"/>
      <c r="Y33" s="3"/>
      <c r="Z33" s="3">
        <v>9</v>
      </c>
      <c r="AA33" s="3"/>
      <c r="AB33" s="3">
        <v>2</v>
      </c>
      <c r="AC33" s="3"/>
      <c r="AD33" s="3"/>
      <c r="AE33" s="3"/>
      <c r="AF33" s="3">
        <v>9</v>
      </c>
      <c r="AG33" s="3">
        <v>1229</v>
      </c>
      <c r="AH33" s="3">
        <v>1</v>
      </c>
      <c r="AI33" s="3">
        <v>2</v>
      </c>
      <c r="AJ33" s="3">
        <v>1</v>
      </c>
      <c r="AK33" s="3"/>
      <c r="AL33" s="3">
        <v>2</v>
      </c>
      <c r="AM33" s="3"/>
      <c r="AN33" s="3">
        <v>1</v>
      </c>
      <c r="AO33" s="3">
        <v>1</v>
      </c>
      <c r="AP33" s="3">
        <v>16</v>
      </c>
      <c r="AQ33" s="3">
        <f t="shared" si="1"/>
        <v>1273</v>
      </c>
      <c r="AR33" s="3">
        <f t="shared" si="2"/>
        <v>1482</v>
      </c>
      <c r="AS33" s="3">
        <v>3</v>
      </c>
      <c r="AT33" s="3">
        <f t="shared" si="3"/>
        <v>1485</v>
      </c>
      <c r="AU33" s="3">
        <f>AT33-AG33</f>
        <v>256</v>
      </c>
      <c r="AV33" s="13">
        <f t="shared" si="6"/>
        <v>0.1723905723905724</v>
      </c>
    </row>
    <row r="34" spans="1:48" x14ac:dyDescent="0.2">
      <c r="A34">
        <v>31</v>
      </c>
      <c r="B34" t="s">
        <v>82</v>
      </c>
      <c r="C34" s="3"/>
      <c r="D34" s="3">
        <v>14</v>
      </c>
      <c r="E34" s="3">
        <v>4</v>
      </c>
      <c r="F34" s="3"/>
      <c r="G34" s="3"/>
      <c r="H34" s="3"/>
      <c r="I34" s="3">
        <v>6</v>
      </c>
      <c r="J34" s="3">
        <v>1</v>
      </c>
      <c r="K34" s="3">
        <v>5</v>
      </c>
      <c r="L34" s="3"/>
      <c r="M34" s="3">
        <v>2</v>
      </c>
      <c r="N34" s="3">
        <v>3</v>
      </c>
      <c r="O34" s="3"/>
      <c r="P34" s="3">
        <v>1</v>
      </c>
      <c r="Q34" s="3">
        <v>17</v>
      </c>
      <c r="R34" s="3">
        <v>2</v>
      </c>
      <c r="S34" s="3"/>
      <c r="T34" s="3"/>
      <c r="U34" s="3"/>
      <c r="V34" s="3">
        <f t="shared" si="0"/>
        <v>55</v>
      </c>
      <c r="W34" s="3"/>
      <c r="X34" s="3"/>
      <c r="Y34" s="3">
        <v>3</v>
      </c>
      <c r="Z34" s="3"/>
      <c r="AA34" s="3"/>
      <c r="AB34" s="3"/>
      <c r="AC34" s="3"/>
      <c r="AD34" s="3"/>
      <c r="AE34" s="3"/>
      <c r="AF34" s="3"/>
      <c r="AG34" s="3">
        <v>1</v>
      </c>
      <c r="AH34" s="3">
        <v>513</v>
      </c>
      <c r="AI34" s="3"/>
      <c r="AJ34" s="3">
        <v>2</v>
      </c>
      <c r="AK34" s="3">
        <v>1</v>
      </c>
      <c r="AL34" s="3"/>
      <c r="AM34" s="3"/>
      <c r="AN34" s="3">
        <v>1</v>
      </c>
      <c r="AO34" s="3"/>
      <c r="AP34" s="3">
        <v>4</v>
      </c>
      <c r="AQ34" s="3">
        <f t="shared" si="1"/>
        <v>525</v>
      </c>
      <c r="AR34" s="3">
        <f t="shared" si="2"/>
        <v>580</v>
      </c>
      <c r="AS34" s="3"/>
      <c r="AT34" s="3">
        <f t="shared" si="3"/>
        <v>580</v>
      </c>
      <c r="AU34" s="3">
        <f>AT34-AH34</f>
        <v>67</v>
      </c>
      <c r="AV34" s="13">
        <f t="shared" si="6"/>
        <v>0.11551724137931034</v>
      </c>
    </row>
    <row r="35" spans="1:48" x14ac:dyDescent="0.2">
      <c r="A35">
        <v>32</v>
      </c>
      <c r="B35" t="s">
        <v>83</v>
      </c>
      <c r="C35" s="3"/>
      <c r="D35" s="3">
        <v>2</v>
      </c>
      <c r="E35" s="3"/>
      <c r="F35" s="3"/>
      <c r="G35" s="3"/>
      <c r="H35" s="3"/>
      <c r="I35" s="3">
        <v>14</v>
      </c>
      <c r="J35" s="3">
        <v>1</v>
      </c>
      <c r="K35" s="3">
        <v>1</v>
      </c>
      <c r="L35" s="3">
        <v>1</v>
      </c>
      <c r="M35" s="3"/>
      <c r="N35" s="3">
        <v>5</v>
      </c>
      <c r="O35" s="3"/>
      <c r="P35" s="3">
        <v>1</v>
      </c>
      <c r="Q35" s="3"/>
      <c r="R35" s="3">
        <v>11</v>
      </c>
      <c r="S35" s="3"/>
      <c r="T35" s="3"/>
      <c r="U35" s="3"/>
      <c r="V35" s="3">
        <f t="shared" si="0"/>
        <v>36</v>
      </c>
      <c r="W35" s="3">
        <v>8</v>
      </c>
      <c r="X35" s="3"/>
      <c r="Y35" s="3">
        <v>1</v>
      </c>
      <c r="Z35" s="3">
        <v>2</v>
      </c>
      <c r="AA35" s="3"/>
      <c r="AB35" s="3">
        <v>1</v>
      </c>
      <c r="AC35" s="3">
        <v>2</v>
      </c>
      <c r="AD35" s="3">
        <v>1</v>
      </c>
      <c r="AE35" s="3"/>
      <c r="AF35" s="3">
        <v>20</v>
      </c>
      <c r="AG35" s="3"/>
      <c r="AH35" s="3"/>
      <c r="AI35" s="3">
        <v>931</v>
      </c>
      <c r="AJ35" s="3">
        <v>2</v>
      </c>
      <c r="AK35" s="3">
        <v>1</v>
      </c>
      <c r="AL35" s="3">
        <v>82</v>
      </c>
      <c r="AM35" s="3">
        <v>9</v>
      </c>
      <c r="AN35" s="3"/>
      <c r="AO35" s="3"/>
      <c r="AP35" s="3">
        <v>1</v>
      </c>
      <c r="AQ35" s="3">
        <f t="shared" si="1"/>
        <v>1061</v>
      </c>
      <c r="AR35" s="3">
        <f t="shared" si="2"/>
        <v>1097</v>
      </c>
      <c r="AS35" s="3"/>
      <c r="AT35" s="3">
        <f t="shared" si="3"/>
        <v>1097</v>
      </c>
      <c r="AU35" s="3">
        <f>AT35-AI35</f>
        <v>166</v>
      </c>
      <c r="AV35" s="13">
        <f t="shared" si="6"/>
        <v>0.15132178669097537</v>
      </c>
    </row>
    <row r="36" spans="1:48" x14ac:dyDescent="0.2">
      <c r="A36">
        <v>33</v>
      </c>
      <c r="B36" t="s">
        <v>84</v>
      </c>
      <c r="C36" s="3">
        <v>3</v>
      </c>
      <c r="D36" s="3"/>
      <c r="E36" s="3">
        <v>1</v>
      </c>
      <c r="F36" s="3"/>
      <c r="G36" s="3"/>
      <c r="H36" s="3">
        <v>2</v>
      </c>
      <c r="I36" s="3">
        <v>30</v>
      </c>
      <c r="J36" s="3">
        <v>4</v>
      </c>
      <c r="K36" s="3"/>
      <c r="L36" s="3"/>
      <c r="M36" s="3">
        <v>1</v>
      </c>
      <c r="N36" s="3">
        <v>7</v>
      </c>
      <c r="O36" s="3">
        <v>2</v>
      </c>
      <c r="P36" s="3">
        <v>6</v>
      </c>
      <c r="Q36" s="3"/>
      <c r="R36" s="3">
        <v>23</v>
      </c>
      <c r="S36" s="3">
        <v>1</v>
      </c>
      <c r="T36" s="3"/>
      <c r="U36" s="3">
        <v>2</v>
      </c>
      <c r="V36" s="3">
        <f t="shared" si="0"/>
        <v>82</v>
      </c>
      <c r="W36" s="3"/>
      <c r="X36" s="3"/>
      <c r="Y36" s="3">
        <v>1</v>
      </c>
      <c r="Z36" s="3">
        <v>16</v>
      </c>
      <c r="AA36" s="3">
        <v>1</v>
      </c>
      <c r="AB36" s="3">
        <v>33</v>
      </c>
      <c r="AC36" s="3">
        <v>3</v>
      </c>
      <c r="AD36" s="3">
        <v>1</v>
      </c>
      <c r="AE36" s="3">
        <v>1</v>
      </c>
      <c r="AF36" s="3">
        <v>16</v>
      </c>
      <c r="AG36" s="3">
        <v>2</v>
      </c>
      <c r="AH36" s="3"/>
      <c r="AI36" s="3">
        <v>2</v>
      </c>
      <c r="AJ36" s="3">
        <v>1297</v>
      </c>
      <c r="AK36" s="3">
        <v>3</v>
      </c>
      <c r="AL36" s="3">
        <v>3</v>
      </c>
      <c r="AM36" s="3">
        <v>1</v>
      </c>
      <c r="AN36" s="3"/>
      <c r="AO36" s="3"/>
      <c r="AP36" s="3">
        <v>3</v>
      </c>
      <c r="AQ36" s="3">
        <f t="shared" si="1"/>
        <v>1383</v>
      </c>
      <c r="AR36" s="3">
        <f t="shared" si="2"/>
        <v>1465</v>
      </c>
      <c r="AS36" s="3"/>
      <c r="AT36" s="3">
        <f t="shared" si="3"/>
        <v>1465</v>
      </c>
      <c r="AU36" s="3">
        <f>AT36-AJ36</f>
        <v>168</v>
      </c>
      <c r="AV36" s="13">
        <f t="shared" si="6"/>
        <v>0.11467576791808874</v>
      </c>
    </row>
    <row r="37" spans="1:48" x14ac:dyDescent="0.2">
      <c r="A37">
        <v>34</v>
      </c>
      <c r="B37" t="s">
        <v>85</v>
      </c>
      <c r="C37" s="3"/>
      <c r="D37" s="3"/>
      <c r="E37" s="3"/>
      <c r="F37" s="3"/>
      <c r="G37" s="3"/>
      <c r="H37" s="3">
        <v>1</v>
      </c>
      <c r="I37" s="3">
        <v>5</v>
      </c>
      <c r="J37" s="3"/>
      <c r="K37" s="3"/>
      <c r="L37" s="3">
        <v>1</v>
      </c>
      <c r="M37" s="3">
        <v>1</v>
      </c>
      <c r="N37" s="3">
        <v>1</v>
      </c>
      <c r="O37" s="3"/>
      <c r="P37" s="3"/>
      <c r="Q37" s="3"/>
      <c r="R37" s="3">
        <v>6</v>
      </c>
      <c r="S37" s="3"/>
      <c r="T37" s="3"/>
      <c r="U37" s="3">
        <v>1</v>
      </c>
      <c r="V37" s="3">
        <f t="shared" si="0"/>
        <v>16</v>
      </c>
      <c r="W37" s="3"/>
      <c r="X37" s="3"/>
      <c r="Y37" s="3">
        <v>2</v>
      </c>
      <c r="Z37" s="3">
        <v>1</v>
      </c>
      <c r="AA37" s="3"/>
      <c r="AB37" s="3"/>
      <c r="AC37" s="3">
        <v>1</v>
      </c>
      <c r="AD37" s="3">
        <v>1</v>
      </c>
      <c r="AE37" s="3"/>
      <c r="AF37" s="3">
        <v>4</v>
      </c>
      <c r="AG37" s="3"/>
      <c r="AH37" s="3"/>
      <c r="AI37" s="3"/>
      <c r="AJ37" s="3">
        <v>1</v>
      </c>
      <c r="AK37" s="3">
        <v>867</v>
      </c>
      <c r="AL37" s="3">
        <v>98</v>
      </c>
      <c r="AM37" s="3">
        <v>4</v>
      </c>
      <c r="AN37" s="3"/>
      <c r="AO37" s="3"/>
      <c r="AP37" s="3">
        <v>1</v>
      </c>
      <c r="AQ37" s="3">
        <f t="shared" si="1"/>
        <v>980</v>
      </c>
      <c r="AR37" s="3">
        <f t="shared" si="2"/>
        <v>996</v>
      </c>
      <c r="AS37" s="3"/>
      <c r="AT37" s="3">
        <f t="shared" si="3"/>
        <v>996</v>
      </c>
      <c r="AU37" s="3">
        <f>AT37-AK37</f>
        <v>129</v>
      </c>
      <c r="AV37" s="13">
        <f t="shared" si="6"/>
        <v>0.12951807228915663</v>
      </c>
    </row>
    <row r="38" spans="1:48" x14ac:dyDescent="0.2">
      <c r="A38">
        <v>35</v>
      </c>
      <c r="B38" t="s">
        <v>86</v>
      </c>
      <c r="C38" s="3">
        <v>1</v>
      </c>
      <c r="D38" s="3">
        <v>19</v>
      </c>
      <c r="E38" s="3">
        <v>5</v>
      </c>
      <c r="F38" s="3"/>
      <c r="G38" s="3">
        <v>5</v>
      </c>
      <c r="H38" s="3">
        <v>3</v>
      </c>
      <c r="I38" s="3">
        <v>75</v>
      </c>
      <c r="J38" s="3">
        <v>10</v>
      </c>
      <c r="K38" s="3">
        <v>1</v>
      </c>
      <c r="L38" s="3">
        <v>6</v>
      </c>
      <c r="M38" s="3">
        <v>1</v>
      </c>
      <c r="N38" s="3">
        <v>28</v>
      </c>
      <c r="O38" s="3">
        <v>3</v>
      </c>
      <c r="P38" s="3">
        <v>15</v>
      </c>
      <c r="Q38" s="3">
        <v>1</v>
      </c>
      <c r="R38" s="3">
        <v>25</v>
      </c>
      <c r="S38" s="3">
        <v>10</v>
      </c>
      <c r="T38" s="3"/>
      <c r="U38" s="3">
        <v>11</v>
      </c>
      <c r="V38" s="3">
        <f t="shared" si="0"/>
        <v>219</v>
      </c>
      <c r="W38" s="3">
        <v>2</v>
      </c>
      <c r="X38" s="3">
        <v>8</v>
      </c>
      <c r="Y38" s="3">
        <v>31</v>
      </c>
      <c r="Z38" s="3">
        <v>7</v>
      </c>
      <c r="AA38" s="3"/>
      <c r="AB38" s="3">
        <v>3</v>
      </c>
      <c r="AC38" s="3">
        <v>9</v>
      </c>
      <c r="AD38" s="3">
        <v>15</v>
      </c>
      <c r="AE38" s="3">
        <v>5</v>
      </c>
      <c r="AF38" s="3">
        <v>25</v>
      </c>
      <c r="AG38" s="3">
        <v>7</v>
      </c>
      <c r="AH38" s="3"/>
      <c r="AI38" s="3">
        <v>75</v>
      </c>
      <c r="AJ38" s="3">
        <v>4</v>
      </c>
      <c r="AK38" s="3">
        <v>158</v>
      </c>
      <c r="AL38" s="3">
        <v>12851</v>
      </c>
      <c r="AM38" s="3">
        <v>278</v>
      </c>
      <c r="AN38" s="3">
        <v>8</v>
      </c>
      <c r="AO38" s="3">
        <v>17</v>
      </c>
      <c r="AP38" s="3">
        <v>15</v>
      </c>
      <c r="AQ38" s="3">
        <f t="shared" si="1"/>
        <v>13518</v>
      </c>
      <c r="AR38" s="3">
        <f t="shared" si="2"/>
        <v>13737</v>
      </c>
      <c r="AS38" s="3"/>
      <c r="AT38" s="3">
        <f t="shared" si="3"/>
        <v>13737</v>
      </c>
      <c r="AU38" s="3">
        <f>AT38-AL38</f>
        <v>886</v>
      </c>
      <c r="AV38" s="13">
        <f t="shared" si="6"/>
        <v>6.4497342942418281E-2</v>
      </c>
    </row>
    <row r="39" spans="1:48" x14ac:dyDescent="0.2">
      <c r="A39">
        <v>36</v>
      </c>
      <c r="B39" t="s">
        <v>87</v>
      </c>
      <c r="C39" s="3">
        <v>2</v>
      </c>
      <c r="D39" s="3">
        <v>1</v>
      </c>
      <c r="E39" s="3">
        <v>1</v>
      </c>
      <c r="F39" s="3"/>
      <c r="G39" s="3">
        <v>3</v>
      </c>
      <c r="H39" s="3">
        <v>2</v>
      </c>
      <c r="I39" s="3">
        <v>23</v>
      </c>
      <c r="J39" s="3"/>
      <c r="K39" s="3">
        <v>1</v>
      </c>
      <c r="L39" s="3">
        <v>2</v>
      </c>
      <c r="M39" s="3"/>
      <c r="N39" s="3">
        <v>21</v>
      </c>
      <c r="O39" s="3">
        <v>1</v>
      </c>
      <c r="P39" s="3">
        <v>3</v>
      </c>
      <c r="Q39" s="3"/>
      <c r="R39" s="3">
        <v>14</v>
      </c>
      <c r="S39" s="3">
        <v>3</v>
      </c>
      <c r="T39" s="3"/>
      <c r="U39" s="3">
        <v>2</v>
      </c>
      <c r="V39" s="3">
        <f t="shared" si="0"/>
        <v>79</v>
      </c>
      <c r="W39" s="3">
        <v>2</v>
      </c>
      <c r="X39" s="3"/>
      <c r="Y39" s="3">
        <v>8</v>
      </c>
      <c r="Z39" s="3">
        <v>3</v>
      </c>
      <c r="AA39" s="3">
        <v>1</v>
      </c>
      <c r="AB39" s="3"/>
      <c r="AC39" s="3">
        <v>63</v>
      </c>
      <c r="AD39" s="3">
        <v>1</v>
      </c>
      <c r="AE39" s="3"/>
      <c r="AF39" s="3">
        <v>9</v>
      </c>
      <c r="AG39" s="3">
        <v>3</v>
      </c>
      <c r="AH39" s="3"/>
      <c r="AI39" s="3">
        <v>16</v>
      </c>
      <c r="AJ39" s="3"/>
      <c r="AK39" s="3">
        <v>6</v>
      </c>
      <c r="AL39" s="3">
        <v>704</v>
      </c>
      <c r="AM39" s="3">
        <v>2699</v>
      </c>
      <c r="AN39" s="3"/>
      <c r="AO39" s="3">
        <v>5</v>
      </c>
      <c r="AP39" s="3">
        <v>2</v>
      </c>
      <c r="AQ39" s="3">
        <f t="shared" si="1"/>
        <v>3522</v>
      </c>
      <c r="AR39" s="3">
        <f t="shared" si="2"/>
        <v>3601</v>
      </c>
      <c r="AS39" s="3"/>
      <c r="AT39" s="3">
        <f t="shared" si="3"/>
        <v>3601</v>
      </c>
      <c r="AU39" s="3">
        <f>AT39-AM39</f>
        <v>902</v>
      </c>
      <c r="AV39" s="13">
        <f t="shared" si="6"/>
        <v>0.25048597611774509</v>
      </c>
    </row>
    <row r="40" spans="1:48" x14ac:dyDescent="0.2">
      <c r="A40">
        <v>37</v>
      </c>
      <c r="B40" t="s">
        <v>88</v>
      </c>
      <c r="C40" s="3">
        <v>1</v>
      </c>
      <c r="D40" s="3">
        <v>3</v>
      </c>
      <c r="E40" s="3"/>
      <c r="F40" s="3"/>
      <c r="G40" s="3"/>
      <c r="H40" s="3">
        <v>1</v>
      </c>
      <c r="I40" s="3">
        <v>9</v>
      </c>
      <c r="J40" s="3">
        <v>1</v>
      </c>
      <c r="K40" s="3"/>
      <c r="L40" s="3"/>
      <c r="M40" s="3"/>
      <c r="N40" s="3">
        <v>2</v>
      </c>
      <c r="O40" s="3">
        <v>1</v>
      </c>
      <c r="P40" s="3">
        <v>3</v>
      </c>
      <c r="Q40" s="3"/>
      <c r="R40" s="3">
        <v>1</v>
      </c>
      <c r="S40" s="3">
        <v>3</v>
      </c>
      <c r="T40" s="3"/>
      <c r="U40" s="3"/>
      <c r="V40" s="3">
        <f t="shared" si="0"/>
        <v>25</v>
      </c>
      <c r="W40" s="3">
        <v>1</v>
      </c>
      <c r="X40" s="3">
        <v>1</v>
      </c>
      <c r="Y40" s="3">
        <v>58</v>
      </c>
      <c r="Z40" s="3">
        <v>2</v>
      </c>
      <c r="AA40" s="3">
        <v>27</v>
      </c>
      <c r="AB40" s="3">
        <v>1</v>
      </c>
      <c r="AC40" s="3"/>
      <c r="AD40" s="3">
        <v>53</v>
      </c>
      <c r="AE40" s="3"/>
      <c r="AF40" s="3">
        <v>4</v>
      </c>
      <c r="AG40" s="3">
        <v>3</v>
      </c>
      <c r="AH40" s="3"/>
      <c r="AI40" s="3">
        <v>1</v>
      </c>
      <c r="AJ40" s="3"/>
      <c r="AK40" s="3"/>
      <c r="AL40" s="3">
        <v>15</v>
      </c>
      <c r="AM40" s="3"/>
      <c r="AN40" s="3">
        <v>1240</v>
      </c>
      <c r="AO40" s="3">
        <v>3</v>
      </c>
      <c r="AP40" s="3">
        <v>4</v>
      </c>
      <c r="AQ40" s="3">
        <f t="shared" si="1"/>
        <v>1413</v>
      </c>
      <c r="AR40" s="3">
        <f t="shared" si="2"/>
        <v>1438</v>
      </c>
      <c r="AS40" s="3"/>
      <c r="AT40" s="3">
        <f t="shared" si="3"/>
        <v>1438</v>
      </c>
      <c r="AU40" s="3">
        <f>AT40-AN40</f>
        <v>198</v>
      </c>
      <c r="AV40" s="13">
        <f t="shared" si="6"/>
        <v>0.13769123783031989</v>
      </c>
    </row>
    <row r="41" spans="1:48" x14ac:dyDescent="0.2">
      <c r="A41">
        <v>38</v>
      </c>
      <c r="B41" t="s">
        <v>89</v>
      </c>
      <c r="C41" s="3">
        <v>1</v>
      </c>
      <c r="D41" s="3">
        <v>4</v>
      </c>
      <c r="E41" s="3"/>
      <c r="F41" s="3">
        <v>1</v>
      </c>
      <c r="G41" s="3"/>
      <c r="H41" s="3"/>
      <c r="I41" s="3">
        <v>6</v>
      </c>
      <c r="J41" s="3">
        <v>1</v>
      </c>
      <c r="K41" s="3">
        <v>1</v>
      </c>
      <c r="L41" s="3">
        <v>4</v>
      </c>
      <c r="M41" s="3"/>
      <c r="N41" s="3">
        <v>4</v>
      </c>
      <c r="O41" s="3">
        <v>1</v>
      </c>
      <c r="P41" s="3">
        <v>3</v>
      </c>
      <c r="Q41" s="3"/>
      <c r="R41" s="3">
        <v>4</v>
      </c>
      <c r="S41" s="3">
        <v>1</v>
      </c>
      <c r="T41" s="3"/>
      <c r="U41" s="3"/>
      <c r="V41" s="3">
        <f t="shared" si="0"/>
        <v>31</v>
      </c>
      <c r="W41" s="3"/>
      <c r="X41" s="3">
        <v>6</v>
      </c>
      <c r="Y41" s="3">
        <v>1</v>
      </c>
      <c r="Z41" s="3">
        <v>3</v>
      </c>
      <c r="AA41" s="3"/>
      <c r="AB41" s="3">
        <v>1</v>
      </c>
      <c r="AC41" s="3"/>
      <c r="AD41" s="3">
        <v>2</v>
      </c>
      <c r="AE41" s="3"/>
      <c r="AF41" s="3">
        <v>4</v>
      </c>
      <c r="AG41" s="3">
        <v>2</v>
      </c>
      <c r="AH41" s="3"/>
      <c r="AI41" s="3">
        <v>1</v>
      </c>
      <c r="AJ41" s="3">
        <v>1</v>
      </c>
      <c r="AK41" s="3"/>
      <c r="AL41" s="3">
        <v>52</v>
      </c>
      <c r="AM41" s="3">
        <v>5</v>
      </c>
      <c r="AN41" s="3">
        <v>3</v>
      </c>
      <c r="AO41" s="3">
        <v>795</v>
      </c>
      <c r="AP41" s="3">
        <v>4</v>
      </c>
      <c r="AQ41" s="3">
        <f t="shared" si="1"/>
        <v>880</v>
      </c>
      <c r="AR41" s="3">
        <f t="shared" si="2"/>
        <v>911</v>
      </c>
      <c r="AS41" s="3"/>
      <c r="AT41" s="3">
        <f t="shared" si="3"/>
        <v>911</v>
      </c>
      <c r="AU41" s="3">
        <f>AT41-AO41</f>
        <v>116</v>
      </c>
      <c r="AV41" s="13">
        <f t="shared" si="6"/>
        <v>0.12733260153677278</v>
      </c>
    </row>
    <row r="42" spans="1:48" x14ac:dyDescent="0.2">
      <c r="A42">
        <v>39</v>
      </c>
      <c r="B42" t="s">
        <v>90</v>
      </c>
      <c r="C42" s="3">
        <v>1</v>
      </c>
      <c r="D42" s="3">
        <v>4</v>
      </c>
      <c r="E42" s="3"/>
      <c r="F42" s="3"/>
      <c r="G42" s="3"/>
      <c r="H42" s="3">
        <v>1</v>
      </c>
      <c r="I42" s="3">
        <v>44</v>
      </c>
      <c r="J42" s="3">
        <v>3</v>
      </c>
      <c r="K42" s="3">
        <v>1</v>
      </c>
      <c r="L42" s="3">
        <v>3</v>
      </c>
      <c r="M42" s="3">
        <v>1</v>
      </c>
      <c r="N42" s="3">
        <v>12</v>
      </c>
      <c r="O42" s="3">
        <v>8</v>
      </c>
      <c r="P42" s="3">
        <v>18</v>
      </c>
      <c r="Q42" s="3">
        <v>1</v>
      </c>
      <c r="R42" s="3">
        <v>11</v>
      </c>
      <c r="S42" s="3">
        <v>4</v>
      </c>
      <c r="T42" s="3"/>
      <c r="U42" s="3">
        <v>2</v>
      </c>
      <c r="V42" s="3">
        <f t="shared" si="0"/>
        <v>114</v>
      </c>
      <c r="W42" s="3">
        <v>2</v>
      </c>
      <c r="X42" s="3"/>
      <c r="Y42" s="3">
        <v>22</v>
      </c>
      <c r="Z42" s="3">
        <v>15</v>
      </c>
      <c r="AA42" s="3"/>
      <c r="AB42" s="3">
        <v>3</v>
      </c>
      <c r="AC42" s="3"/>
      <c r="AD42" s="3">
        <v>8</v>
      </c>
      <c r="AE42" s="3">
        <v>1</v>
      </c>
      <c r="AF42" s="3">
        <v>14</v>
      </c>
      <c r="AG42" s="3">
        <v>12</v>
      </c>
      <c r="AH42" s="3">
        <v>6</v>
      </c>
      <c r="AI42" s="3">
        <v>2</v>
      </c>
      <c r="AJ42" s="3"/>
      <c r="AK42" s="3"/>
      <c r="AL42" s="3">
        <v>9</v>
      </c>
      <c r="AM42" s="3"/>
      <c r="AN42" s="3">
        <v>3</v>
      </c>
      <c r="AO42" s="3">
        <v>1</v>
      </c>
      <c r="AP42" s="3">
        <v>4210</v>
      </c>
      <c r="AQ42" s="3">
        <f t="shared" si="1"/>
        <v>4308</v>
      </c>
      <c r="AR42" s="3">
        <f t="shared" si="2"/>
        <v>4422</v>
      </c>
      <c r="AS42" s="3"/>
      <c r="AT42" s="3">
        <f t="shared" si="3"/>
        <v>4422</v>
      </c>
      <c r="AU42" s="3">
        <f>AT42-AP42</f>
        <v>212</v>
      </c>
      <c r="AV42" s="13">
        <f t="shared" si="6"/>
        <v>4.7942107643600178E-2</v>
      </c>
    </row>
    <row r="43" spans="1:48" x14ac:dyDescent="0.2">
      <c r="B43" t="s">
        <v>191</v>
      </c>
      <c r="C43" s="3">
        <f>SUM(C23:C42)</f>
        <v>17</v>
      </c>
      <c r="D43" s="3">
        <f t="shared" ref="D43:AQ43" si="7">SUM(D23:D42)</f>
        <v>77</v>
      </c>
      <c r="E43" s="3">
        <f t="shared" si="7"/>
        <v>19</v>
      </c>
      <c r="F43" s="3">
        <f t="shared" si="7"/>
        <v>11</v>
      </c>
      <c r="G43" s="3">
        <f t="shared" si="7"/>
        <v>19</v>
      </c>
      <c r="H43" s="3">
        <f t="shared" si="7"/>
        <v>16</v>
      </c>
      <c r="I43" s="3">
        <f t="shared" si="7"/>
        <v>797</v>
      </c>
      <c r="J43" s="3">
        <f t="shared" si="7"/>
        <v>45</v>
      </c>
      <c r="K43" s="3">
        <f t="shared" si="7"/>
        <v>21</v>
      </c>
      <c r="L43" s="3">
        <f t="shared" si="7"/>
        <v>28</v>
      </c>
      <c r="M43" s="3">
        <f t="shared" si="7"/>
        <v>10</v>
      </c>
      <c r="N43" s="3">
        <f t="shared" si="7"/>
        <v>241</v>
      </c>
      <c r="O43" s="3">
        <f t="shared" si="7"/>
        <v>24</v>
      </c>
      <c r="P43" s="3">
        <f t="shared" si="7"/>
        <v>91</v>
      </c>
      <c r="Q43" s="3">
        <f t="shared" si="7"/>
        <v>21</v>
      </c>
      <c r="R43" s="3">
        <f t="shared" si="7"/>
        <v>369</v>
      </c>
      <c r="S43" s="3">
        <f t="shared" si="7"/>
        <v>40</v>
      </c>
      <c r="T43" s="3">
        <f t="shared" si="7"/>
        <v>1</v>
      </c>
      <c r="U43" s="3">
        <f t="shared" si="7"/>
        <v>50</v>
      </c>
      <c r="V43" s="3">
        <f t="shared" si="7"/>
        <v>1897</v>
      </c>
      <c r="W43" s="3">
        <f t="shared" si="7"/>
        <v>456</v>
      </c>
      <c r="X43" s="3">
        <f t="shared" si="7"/>
        <v>743</v>
      </c>
      <c r="Y43" s="3">
        <f t="shared" si="7"/>
        <v>6551</v>
      </c>
      <c r="Z43" s="3">
        <f t="shared" si="7"/>
        <v>3787</v>
      </c>
      <c r="AA43" s="3">
        <f t="shared" si="7"/>
        <v>157</v>
      </c>
      <c r="AB43" s="3">
        <f t="shared" si="7"/>
        <v>1692</v>
      </c>
      <c r="AC43" s="3">
        <f t="shared" si="7"/>
        <v>341</v>
      </c>
      <c r="AD43" s="3">
        <f t="shared" si="7"/>
        <v>2418</v>
      </c>
      <c r="AE43" s="3">
        <f t="shared" si="7"/>
        <v>102</v>
      </c>
      <c r="AF43" s="3">
        <f t="shared" si="7"/>
        <v>4246</v>
      </c>
      <c r="AG43" s="3">
        <f t="shared" si="7"/>
        <v>1297</v>
      </c>
      <c r="AH43" s="3">
        <f t="shared" si="7"/>
        <v>528</v>
      </c>
      <c r="AI43" s="3">
        <f t="shared" si="7"/>
        <v>1080</v>
      </c>
      <c r="AJ43" s="3">
        <f t="shared" si="7"/>
        <v>1349</v>
      </c>
      <c r="AK43" s="3">
        <f t="shared" si="7"/>
        <v>1040</v>
      </c>
      <c r="AL43" s="3">
        <f t="shared" si="7"/>
        <v>13948</v>
      </c>
      <c r="AM43" s="3">
        <f t="shared" si="7"/>
        <v>3022</v>
      </c>
      <c r="AN43" s="3">
        <f t="shared" si="7"/>
        <v>1300</v>
      </c>
      <c r="AO43" s="3">
        <f t="shared" si="7"/>
        <v>835</v>
      </c>
      <c r="AP43" s="3">
        <f t="shared" si="7"/>
        <v>4372</v>
      </c>
      <c r="AQ43" s="3">
        <f t="shared" si="7"/>
        <v>49264</v>
      </c>
      <c r="AR43" s="3">
        <f t="shared" si="2"/>
        <v>51161</v>
      </c>
      <c r="AS43" s="3"/>
      <c r="AT43" s="3">
        <f t="shared" si="3"/>
        <v>51161</v>
      </c>
    </row>
    <row r="44" spans="1:48" x14ac:dyDescent="0.2">
      <c r="B44" t="s">
        <v>5</v>
      </c>
      <c r="C44" s="3">
        <v>26</v>
      </c>
      <c r="D44" s="3">
        <v>30</v>
      </c>
      <c r="E44" s="3">
        <v>10</v>
      </c>
      <c r="F44" s="3">
        <v>5</v>
      </c>
      <c r="G44" s="3">
        <v>39</v>
      </c>
      <c r="H44" s="3">
        <v>44</v>
      </c>
      <c r="I44" s="3">
        <v>159</v>
      </c>
      <c r="J44" s="3">
        <v>62</v>
      </c>
      <c r="K44" s="3">
        <v>4</v>
      </c>
      <c r="L44" s="3">
        <v>42</v>
      </c>
      <c r="M44" s="3">
        <v>3</v>
      </c>
      <c r="N44" s="3">
        <v>47</v>
      </c>
      <c r="O44" s="3">
        <v>85</v>
      </c>
      <c r="P44" s="3">
        <v>114</v>
      </c>
      <c r="Q44" s="3">
        <v>1</v>
      </c>
      <c r="R44" s="3">
        <v>54</v>
      </c>
      <c r="S44" s="3">
        <v>45</v>
      </c>
      <c r="T44" s="3">
        <v>4</v>
      </c>
      <c r="U44" s="3">
        <v>60</v>
      </c>
      <c r="V44" s="3">
        <f t="shared" si="0"/>
        <v>834</v>
      </c>
      <c r="W44" s="3">
        <v>1</v>
      </c>
      <c r="X44" s="3">
        <v>5</v>
      </c>
      <c r="Y44" s="3">
        <v>7</v>
      </c>
      <c r="Z44" s="3">
        <v>16</v>
      </c>
      <c r="AA44" s="3"/>
      <c r="AB44" s="3">
        <v>6</v>
      </c>
      <c r="AC44" s="3"/>
      <c r="AD44" s="3">
        <v>2</v>
      </c>
      <c r="AE44" s="3"/>
      <c r="AF44" s="3">
        <v>5</v>
      </c>
      <c r="AG44" s="3">
        <v>3</v>
      </c>
      <c r="AH44" s="3">
        <v>3</v>
      </c>
      <c r="AI44" s="3"/>
      <c r="AJ44" s="3">
        <v>4</v>
      </c>
      <c r="AK44" s="3">
        <v>33</v>
      </c>
      <c r="AL44" s="3">
        <v>17</v>
      </c>
      <c r="AM44" s="3">
        <v>22</v>
      </c>
      <c r="AN44" s="3">
        <v>2</v>
      </c>
      <c r="AO44" s="3">
        <v>1</v>
      </c>
      <c r="AP44" s="3">
        <v>2</v>
      </c>
      <c r="AQ44" s="3">
        <f t="shared" si="1"/>
        <v>129</v>
      </c>
      <c r="AR44" s="3">
        <f t="shared" si="2"/>
        <v>963</v>
      </c>
      <c r="AS44" s="3"/>
      <c r="AT44" s="3">
        <f t="shared" si="3"/>
        <v>963</v>
      </c>
    </row>
    <row r="45" spans="1:48" x14ac:dyDescent="0.2">
      <c r="B45" t="s">
        <v>203</v>
      </c>
      <c r="C45" s="3">
        <f t="shared" ref="C45:AT45" si="8">C22+C43+C44</f>
        <v>2910</v>
      </c>
      <c r="D45" s="3">
        <f t="shared" si="8"/>
        <v>11330</v>
      </c>
      <c r="E45" s="3">
        <f t="shared" si="8"/>
        <v>4061</v>
      </c>
      <c r="F45" s="3">
        <f t="shared" si="8"/>
        <v>2245</v>
      </c>
      <c r="G45" s="3">
        <f t="shared" si="8"/>
        <v>4612</v>
      </c>
      <c r="H45" s="3">
        <f t="shared" si="8"/>
        <v>1949</v>
      </c>
      <c r="I45" s="3">
        <f t="shared" si="8"/>
        <v>37650</v>
      </c>
      <c r="J45" s="3">
        <f t="shared" si="8"/>
        <v>8700</v>
      </c>
      <c r="K45" s="3">
        <f t="shared" si="8"/>
        <v>2253</v>
      </c>
      <c r="L45" s="3">
        <f t="shared" si="8"/>
        <v>3755</v>
      </c>
      <c r="M45" s="3">
        <f t="shared" si="8"/>
        <v>811</v>
      </c>
      <c r="N45" s="3">
        <f t="shared" si="8"/>
        <v>21124</v>
      </c>
      <c r="O45" s="3">
        <f t="shared" si="8"/>
        <v>2266</v>
      </c>
      <c r="P45" s="3">
        <f t="shared" si="8"/>
        <v>6512</v>
      </c>
      <c r="Q45" s="3">
        <f t="shared" si="8"/>
        <v>350</v>
      </c>
      <c r="R45" s="3">
        <f t="shared" si="8"/>
        <v>20599</v>
      </c>
      <c r="S45" s="3">
        <f t="shared" si="8"/>
        <v>7571</v>
      </c>
      <c r="T45" s="3">
        <f t="shared" si="8"/>
        <v>340</v>
      </c>
      <c r="U45" s="3">
        <f t="shared" si="8"/>
        <v>6528</v>
      </c>
      <c r="V45" s="3">
        <f t="shared" si="8"/>
        <v>145566</v>
      </c>
      <c r="W45" s="3">
        <f t="shared" si="8"/>
        <v>476</v>
      </c>
      <c r="X45" s="3">
        <f t="shared" si="8"/>
        <v>762</v>
      </c>
      <c r="Y45" s="3">
        <f t="shared" si="8"/>
        <v>6617</v>
      </c>
      <c r="Z45" s="3">
        <f t="shared" si="8"/>
        <v>4318</v>
      </c>
      <c r="AA45" s="3">
        <f t="shared" si="8"/>
        <v>168</v>
      </c>
      <c r="AB45" s="3">
        <f t="shared" si="8"/>
        <v>1805</v>
      </c>
      <c r="AC45" s="3">
        <f t="shared" si="8"/>
        <v>357</v>
      </c>
      <c r="AD45" s="3">
        <f t="shared" si="8"/>
        <v>2436</v>
      </c>
      <c r="AE45" s="3">
        <f t="shared" si="8"/>
        <v>126</v>
      </c>
      <c r="AF45" s="3">
        <f t="shared" si="8"/>
        <v>4480</v>
      </c>
      <c r="AG45" s="3">
        <f t="shared" si="8"/>
        <v>1386</v>
      </c>
      <c r="AH45" s="3">
        <f t="shared" si="8"/>
        <v>563</v>
      </c>
      <c r="AI45" s="3">
        <f t="shared" si="8"/>
        <v>1112</v>
      </c>
      <c r="AJ45" s="3">
        <f t="shared" si="8"/>
        <v>1416</v>
      </c>
      <c r="AK45" s="3">
        <f t="shared" si="8"/>
        <v>1113</v>
      </c>
      <c r="AL45" s="3">
        <f t="shared" si="8"/>
        <v>14248</v>
      </c>
      <c r="AM45" s="3">
        <f t="shared" si="8"/>
        <v>3088</v>
      </c>
      <c r="AN45" s="3">
        <f t="shared" si="8"/>
        <v>1319</v>
      </c>
      <c r="AO45" s="3">
        <f t="shared" si="8"/>
        <v>851</v>
      </c>
      <c r="AP45" s="3">
        <f t="shared" si="8"/>
        <v>4442</v>
      </c>
      <c r="AQ45" s="3">
        <f t="shared" si="8"/>
        <v>51083</v>
      </c>
      <c r="AR45" s="3">
        <f t="shared" si="8"/>
        <v>196649</v>
      </c>
      <c r="AS45" s="3">
        <f t="shared" si="8"/>
        <v>904</v>
      </c>
      <c r="AT45" s="3">
        <f t="shared" si="8"/>
        <v>197553</v>
      </c>
    </row>
    <row r="46" spans="1:48" x14ac:dyDescent="0.2">
      <c r="B46" t="s">
        <v>161</v>
      </c>
      <c r="C46" s="3"/>
      <c r="D46" s="3">
        <v>4</v>
      </c>
      <c r="E46" s="3"/>
      <c r="F46" s="3">
        <v>2</v>
      </c>
      <c r="G46" s="3">
        <v>5</v>
      </c>
      <c r="H46" s="3">
        <v>1</v>
      </c>
      <c r="I46" s="3">
        <v>25</v>
      </c>
      <c r="J46" s="3">
        <v>7</v>
      </c>
      <c r="K46" s="3">
        <v>2</v>
      </c>
      <c r="L46" s="3">
        <v>5</v>
      </c>
      <c r="M46" s="3"/>
      <c r="N46" s="3">
        <v>14</v>
      </c>
      <c r="O46" s="3">
        <v>5</v>
      </c>
      <c r="P46" s="3">
        <v>13</v>
      </c>
      <c r="Q46" s="3"/>
      <c r="R46" s="3">
        <v>7</v>
      </c>
      <c r="S46" s="3">
        <v>2</v>
      </c>
      <c r="T46" s="3"/>
      <c r="U46" s="3">
        <v>40</v>
      </c>
      <c r="V46" s="3">
        <f>SUM(C46:U46)</f>
        <v>132</v>
      </c>
      <c r="W46" s="3">
        <v>1</v>
      </c>
      <c r="X46" s="3"/>
      <c r="Y46" s="3">
        <v>4</v>
      </c>
      <c r="Z46" s="3">
        <v>4</v>
      </c>
      <c r="AA46" s="3"/>
      <c r="AB46" s="3">
        <v>1</v>
      </c>
      <c r="AC46" s="3">
        <v>1</v>
      </c>
      <c r="AD46" s="3">
        <v>1</v>
      </c>
      <c r="AE46" s="3"/>
      <c r="AF46" s="3">
        <v>1</v>
      </c>
      <c r="AG46" s="3">
        <v>1</v>
      </c>
      <c r="AH46" s="3"/>
      <c r="AI46" s="3">
        <v>2</v>
      </c>
      <c r="AJ46" s="3">
        <v>15</v>
      </c>
      <c r="AK46" s="3">
        <v>2</v>
      </c>
      <c r="AL46" s="3">
        <v>3</v>
      </c>
      <c r="AM46" s="3">
        <v>2</v>
      </c>
      <c r="AN46" s="3"/>
      <c r="AO46" s="3">
        <v>1</v>
      </c>
      <c r="AP46" s="3">
        <v>1</v>
      </c>
      <c r="AQ46" s="3">
        <f>SUM(W46:AP46)</f>
        <v>40</v>
      </c>
      <c r="AR46" s="3">
        <f>V46+AQ46</f>
        <v>172</v>
      </c>
      <c r="AS46" s="3">
        <v>1</v>
      </c>
      <c r="AT46" s="3">
        <f>AR46+AS46</f>
        <v>173</v>
      </c>
    </row>
    <row r="47" spans="1:48" x14ac:dyDescent="0.2">
      <c r="B47" t="s">
        <v>192</v>
      </c>
      <c r="C47" s="3">
        <f t="shared" ref="C47:AT47" si="9">C46+C45</f>
        <v>2910</v>
      </c>
      <c r="D47" s="3">
        <f t="shared" si="9"/>
        <v>11334</v>
      </c>
      <c r="E47" s="3">
        <f t="shared" si="9"/>
        <v>4061</v>
      </c>
      <c r="F47" s="3">
        <f t="shared" si="9"/>
        <v>2247</v>
      </c>
      <c r="G47" s="3">
        <f t="shared" si="9"/>
        <v>4617</v>
      </c>
      <c r="H47" s="3">
        <f t="shared" si="9"/>
        <v>1950</v>
      </c>
      <c r="I47" s="3">
        <f t="shared" si="9"/>
        <v>37675</v>
      </c>
      <c r="J47" s="3">
        <f t="shared" si="9"/>
        <v>8707</v>
      </c>
      <c r="K47" s="3">
        <f t="shared" si="9"/>
        <v>2255</v>
      </c>
      <c r="L47" s="3">
        <f t="shared" si="9"/>
        <v>3760</v>
      </c>
      <c r="M47" s="3">
        <f t="shared" si="9"/>
        <v>811</v>
      </c>
      <c r="N47" s="3">
        <f t="shared" si="9"/>
        <v>21138</v>
      </c>
      <c r="O47" s="3">
        <f t="shared" si="9"/>
        <v>2271</v>
      </c>
      <c r="P47" s="3">
        <f t="shared" si="9"/>
        <v>6525</v>
      </c>
      <c r="Q47" s="3">
        <f t="shared" si="9"/>
        <v>350</v>
      </c>
      <c r="R47" s="3">
        <f t="shared" si="9"/>
        <v>20606</v>
      </c>
      <c r="S47" s="3">
        <f t="shared" si="9"/>
        <v>7573</v>
      </c>
      <c r="T47" s="3">
        <f t="shared" si="9"/>
        <v>340</v>
      </c>
      <c r="U47" s="3">
        <f t="shared" si="9"/>
        <v>6568</v>
      </c>
      <c r="V47" s="3">
        <f t="shared" si="9"/>
        <v>145698</v>
      </c>
      <c r="W47" s="3">
        <f t="shared" si="9"/>
        <v>477</v>
      </c>
      <c r="X47" s="3">
        <f t="shared" si="9"/>
        <v>762</v>
      </c>
      <c r="Y47" s="3">
        <f t="shared" si="9"/>
        <v>6621</v>
      </c>
      <c r="Z47" s="3">
        <f t="shared" si="9"/>
        <v>4322</v>
      </c>
      <c r="AA47" s="3">
        <f t="shared" si="9"/>
        <v>168</v>
      </c>
      <c r="AB47" s="3">
        <f t="shared" si="9"/>
        <v>1806</v>
      </c>
      <c r="AC47" s="3">
        <f t="shared" si="9"/>
        <v>358</v>
      </c>
      <c r="AD47" s="3">
        <f t="shared" si="9"/>
        <v>2437</v>
      </c>
      <c r="AE47" s="3">
        <f t="shared" si="9"/>
        <v>126</v>
      </c>
      <c r="AF47" s="3">
        <f t="shared" si="9"/>
        <v>4481</v>
      </c>
      <c r="AG47" s="3">
        <f t="shared" si="9"/>
        <v>1387</v>
      </c>
      <c r="AH47" s="3">
        <f t="shared" si="9"/>
        <v>563</v>
      </c>
      <c r="AI47" s="3">
        <f t="shared" si="9"/>
        <v>1114</v>
      </c>
      <c r="AJ47" s="3">
        <f t="shared" si="9"/>
        <v>1431</v>
      </c>
      <c r="AK47" s="3">
        <f t="shared" si="9"/>
        <v>1115</v>
      </c>
      <c r="AL47" s="3">
        <f t="shared" si="9"/>
        <v>14251</v>
      </c>
      <c r="AM47" s="3">
        <f t="shared" si="9"/>
        <v>3090</v>
      </c>
      <c r="AN47" s="3">
        <f t="shared" si="9"/>
        <v>1319</v>
      </c>
      <c r="AO47" s="3">
        <f t="shared" si="9"/>
        <v>852</v>
      </c>
      <c r="AP47" s="3">
        <f t="shared" si="9"/>
        <v>4443</v>
      </c>
      <c r="AQ47" s="3">
        <f t="shared" si="9"/>
        <v>51123</v>
      </c>
      <c r="AR47" s="3">
        <f t="shared" si="9"/>
        <v>196821</v>
      </c>
      <c r="AS47" s="3">
        <f t="shared" si="9"/>
        <v>905</v>
      </c>
      <c r="AT47" s="3">
        <f t="shared" si="9"/>
        <v>197726</v>
      </c>
    </row>
    <row r="49" spans="2:42" x14ac:dyDescent="0.2">
      <c r="B49" t="s">
        <v>206</v>
      </c>
      <c r="C49" s="3">
        <f>C47-C3</f>
        <v>271</v>
      </c>
      <c r="D49" s="3">
        <f>D47-D4</f>
        <v>400</v>
      </c>
      <c r="E49" s="3">
        <f>E47-E5</f>
        <v>661</v>
      </c>
      <c r="F49" s="3">
        <f>F47-F6</f>
        <v>269</v>
      </c>
      <c r="G49" s="3">
        <f>G47-G7</f>
        <v>614</v>
      </c>
      <c r="H49" s="3">
        <f>H47-H8</f>
        <v>259</v>
      </c>
      <c r="I49" s="3">
        <f>I47-I9</f>
        <v>4285</v>
      </c>
      <c r="J49" s="3">
        <f>J47-J10</f>
        <v>869</v>
      </c>
      <c r="K49" s="3">
        <f>K47-K11</f>
        <v>198</v>
      </c>
      <c r="L49" s="3">
        <f>L47-L12</f>
        <v>584</v>
      </c>
      <c r="M49" s="3">
        <f>M47-M13</f>
        <v>101</v>
      </c>
      <c r="N49" s="3">
        <f>N47-N14</f>
        <v>1949</v>
      </c>
      <c r="O49" s="3">
        <f>O47-O15</f>
        <v>587</v>
      </c>
      <c r="P49" s="3">
        <f>P47-P16</f>
        <v>1282</v>
      </c>
      <c r="Q49" s="3">
        <f>Q47-Q17</f>
        <v>108</v>
      </c>
      <c r="R49" s="3">
        <f>R47-R18</f>
        <v>2205</v>
      </c>
      <c r="S49" s="3">
        <f>S47-S19</f>
        <v>589</v>
      </c>
      <c r="T49" s="3">
        <f>T47-T20</f>
        <v>39</v>
      </c>
      <c r="U49" s="3">
        <f>U47-U21</f>
        <v>669</v>
      </c>
      <c r="W49" s="3">
        <f>W47-W23</f>
        <v>73</v>
      </c>
      <c r="X49" s="3">
        <f>X47-X24</f>
        <v>49</v>
      </c>
      <c r="Y49" s="3">
        <f>Y47-Y25</f>
        <v>442</v>
      </c>
      <c r="Z49" s="3">
        <f>Z47-Z26</f>
        <v>856</v>
      </c>
      <c r="AA49" s="3">
        <f>AA47-AA27</f>
        <v>44</v>
      </c>
      <c r="AB49" s="3">
        <f>AB47-AB28</f>
        <v>324</v>
      </c>
      <c r="AC49" s="3">
        <f>AC47-AC29</f>
        <v>96</v>
      </c>
      <c r="AD49" s="3">
        <f>AD47-AD30</f>
        <v>308</v>
      </c>
      <c r="AE49" s="3">
        <f>AE47-AE31</f>
        <v>39</v>
      </c>
      <c r="AF49" s="3">
        <f>AF47-AF32</f>
        <v>545</v>
      </c>
      <c r="AG49" s="3">
        <f>AG47-AG33</f>
        <v>158</v>
      </c>
      <c r="AH49" s="3">
        <f>AH47-AH34</f>
        <v>50</v>
      </c>
      <c r="AI49" s="3">
        <f>AI47-AI35</f>
        <v>183</v>
      </c>
      <c r="AJ49" s="3">
        <f>AJ47-AJ36</f>
        <v>134</v>
      </c>
      <c r="AK49" s="3">
        <f>AK47-AK37</f>
        <v>248</v>
      </c>
      <c r="AL49" s="3">
        <f>AL47-AL38</f>
        <v>1400</v>
      </c>
      <c r="AM49" s="3">
        <f>AM47-AM39</f>
        <v>391</v>
      </c>
      <c r="AN49" s="3">
        <f>AN47-AN40</f>
        <v>79</v>
      </c>
      <c r="AO49" s="3">
        <f>AO47-AO41</f>
        <v>57</v>
      </c>
      <c r="AP49" s="3">
        <f>AP47-AP42</f>
        <v>233</v>
      </c>
    </row>
    <row r="50" spans="2:42" x14ac:dyDescent="0.2">
      <c r="B50" t="s">
        <v>205</v>
      </c>
      <c r="C50" s="13">
        <f>C49/C47</f>
        <v>9.3127147766323026E-2</v>
      </c>
      <c r="D50" s="13">
        <f>D49/D47</f>
        <v>3.529204164460914E-2</v>
      </c>
      <c r="E50" s="13">
        <f t="shared" ref="E50:U50" si="10">E49/E47</f>
        <v>0.16276779118443732</v>
      </c>
      <c r="F50" s="13">
        <f t="shared" si="10"/>
        <v>0.11971517578994215</v>
      </c>
      <c r="G50" s="13">
        <f t="shared" si="10"/>
        <v>0.1329867879575482</v>
      </c>
      <c r="H50" s="13">
        <f t="shared" si="10"/>
        <v>0.13282051282051283</v>
      </c>
      <c r="I50" s="13">
        <f t="shared" si="10"/>
        <v>0.11373589913735899</v>
      </c>
      <c r="J50" s="13">
        <f t="shared" si="10"/>
        <v>9.980475479499254E-2</v>
      </c>
      <c r="K50" s="13">
        <f t="shared" si="10"/>
        <v>8.7804878048780483E-2</v>
      </c>
      <c r="L50" s="13">
        <f t="shared" si="10"/>
        <v>0.15531914893617021</v>
      </c>
      <c r="M50" s="13">
        <f t="shared" si="10"/>
        <v>0.12453760789149199</v>
      </c>
      <c r="N50" s="13">
        <f t="shared" si="10"/>
        <v>9.2203614343835741E-2</v>
      </c>
      <c r="O50" s="13">
        <f>O49/O47</f>
        <v>0.25847644209599296</v>
      </c>
      <c r="P50" s="13">
        <f t="shared" si="10"/>
        <v>0.19647509578544062</v>
      </c>
      <c r="Q50" s="13">
        <f t="shared" si="10"/>
        <v>0.30857142857142855</v>
      </c>
      <c r="R50" s="13">
        <f t="shared" si="10"/>
        <v>0.1070076676696108</v>
      </c>
      <c r="S50" s="13">
        <f t="shared" si="10"/>
        <v>7.7776310577050048E-2</v>
      </c>
      <c r="T50" s="13">
        <f t="shared" si="10"/>
        <v>0.11470588235294117</v>
      </c>
      <c r="U50" s="13">
        <f t="shared" si="10"/>
        <v>0.10185749086479902</v>
      </c>
      <c r="W50" s="13">
        <f>W49/W47</f>
        <v>0.15303983228511531</v>
      </c>
      <c r="X50" s="13">
        <f t="shared" ref="X50:AP50" si="11">X49/X47</f>
        <v>6.4304461942257224E-2</v>
      </c>
      <c r="Y50" s="13">
        <f t="shared" si="11"/>
        <v>6.6757287418818909E-2</v>
      </c>
      <c r="Z50" s="13">
        <f t="shared" si="11"/>
        <v>0.19805645534474781</v>
      </c>
      <c r="AA50" s="13">
        <f t="shared" si="11"/>
        <v>0.26190476190476192</v>
      </c>
      <c r="AB50" s="13">
        <f t="shared" si="11"/>
        <v>0.17940199335548174</v>
      </c>
      <c r="AC50" s="13">
        <f t="shared" si="11"/>
        <v>0.26815642458100558</v>
      </c>
      <c r="AD50" s="13">
        <f t="shared" si="11"/>
        <v>0.12638489946655723</v>
      </c>
      <c r="AE50" s="13">
        <f t="shared" si="11"/>
        <v>0.30952380952380953</v>
      </c>
      <c r="AF50" s="13">
        <f t="shared" si="11"/>
        <v>0.12162463735773264</v>
      </c>
      <c r="AG50" s="13">
        <f t="shared" si="11"/>
        <v>0.11391492429704397</v>
      </c>
      <c r="AH50" s="13">
        <f t="shared" si="11"/>
        <v>8.8809946714031973E-2</v>
      </c>
      <c r="AI50" s="13">
        <f t="shared" si="11"/>
        <v>0.16427289048473967</v>
      </c>
      <c r="AJ50" s="13">
        <f t="shared" si="11"/>
        <v>9.3640810621942697E-2</v>
      </c>
      <c r="AK50" s="13">
        <f t="shared" si="11"/>
        <v>0.22242152466367712</v>
      </c>
      <c r="AL50" s="13">
        <f t="shared" si="11"/>
        <v>9.8238720089818252E-2</v>
      </c>
      <c r="AM50" s="13">
        <f t="shared" si="11"/>
        <v>0.12653721682847896</v>
      </c>
      <c r="AN50" s="13">
        <f t="shared" si="11"/>
        <v>5.9893858984078847E-2</v>
      </c>
      <c r="AO50" s="13">
        <f t="shared" si="11"/>
        <v>6.6901408450704219E-2</v>
      </c>
      <c r="AP50" s="13">
        <f t="shared" si="11"/>
        <v>5.2442043664190863E-2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49"/>
  <sheetViews>
    <sheetView workbookViewId="0">
      <pane xSplit="1" ySplit="1" topLeftCell="Z26" activePane="bottomRight" state="frozen"/>
      <selection pane="topRight" activeCell="B1" sqref="B1"/>
      <selection pane="bottomLeft" activeCell="A2" sqref="A2"/>
      <selection pane="bottomRight" activeCell="V49" sqref="V49:AO49"/>
    </sheetView>
  </sheetViews>
  <sheetFormatPr baseColWidth="10" defaultRowHeight="16" x14ac:dyDescent="0.2"/>
  <cols>
    <col min="1" max="1" width="15" customWidth="1"/>
    <col min="46" max="46" width="12.5" customWidth="1"/>
    <col min="47" max="47" width="13.1640625" customWidth="1"/>
  </cols>
  <sheetData>
    <row r="1" spans="1:48" ht="34" x14ac:dyDescent="0.2">
      <c r="A1" t="s">
        <v>44</v>
      </c>
      <c r="B1" t="s">
        <v>51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  <c r="I1" t="s">
        <v>58</v>
      </c>
      <c r="J1" t="s">
        <v>59</v>
      </c>
      <c r="K1" t="s">
        <v>60</v>
      </c>
      <c r="L1" t="s">
        <v>61</v>
      </c>
      <c r="M1" t="s">
        <v>62</v>
      </c>
      <c r="N1" t="s">
        <v>63</v>
      </c>
      <c r="O1" t="s">
        <v>64</v>
      </c>
      <c r="P1" t="s">
        <v>65</v>
      </c>
      <c r="Q1" t="s">
        <v>66</v>
      </c>
      <c r="R1" t="s">
        <v>67</v>
      </c>
      <c r="S1" t="s">
        <v>68</v>
      </c>
      <c r="T1" t="s">
        <v>69</v>
      </c>
      <c r="U1" t="s">
        <v>190</v>
      </c>
      <c r="V1" t="s">
        <v>71</v>
      </c>
      <c r="W1" t="s">
        <v>72</v>
      </c>
      <c r="X1" t="s">
        <v>73</v>
      </c>
      <c r="Y1" t="s">
        <v>74</v>
      </c>
      <c r="Z1" t="s">
        <v>75</v>
      </c>
      <c r="AA1" t="s">
        <v>76</v>
      </c>
      <c r="AB1" t="s">
        <v>77</v>
      </c>
      <c r="AC1" t="s">
        <v>78</v>
      </c>
      <c r="AD1" t="s">
        <v>79</v>
      </c>
      <c r="AE1" t="s">
        <v>80</v>
      </c>
      <c r="AF1" t="s">
        <v>81</v>
      </c>
      <c r="AG1" t="s">
        <v>82</v>
      </c>
      <c r="AH1" t="s">
        <v>83</v>
      </c>
      <c r="AI1" t="s">
        <v>84</v>
      </c>
      <c r="AJ1" t="s">
        <v>85</v>
      </c>
      <c r="AK1" t="s">
        <v>86</v>
      </c>
      <c r="AL1" t="s">
        <v>87</v>
      </c>
      <c r="AM1" t="s">
        <v>88</v>
      </c>
      <c r="AN1" t="s">
        <v>89</v>
      </c>
      <c r="AO1" t="s">
        <v>90</v>
      </c>
      <c r="AP1" t="s">
        <v>191</v>
      </c>
      <c r="AQ1" t="s">
        <v>203</v>
      </c>
      <c r="AR1" t="s">
        <v>5</v>
      </c>
      <c r="AS1" t="s">
        <v>192</v>
      </c>
      <c r="AT1" s="5" t="s">
        <v>207</v>
      </c>
      <c r="AU1" s="5" t="s">
        <v>223</v>
      </c>
      <c r="AV1" s="5"/>
    </row>
    <row r="2" spans="1:48" x14ac:dyDescent="0.2">
      <c r="A2" t="s">
        <v>51</v>
      </c>
      <c r="B2" s="3">
        <v>178</v>
      </c>
      <c r="C2" s="3"/>
      <c r="D2" s="3"/>
      <c r="E2" s="3">
        <v>1</v>
      </c>
      <c r="F2" s="3">
        <v>1</v>
      </c>
      <c r="G2" s="3">
        <v>4</v>
      </c>
      <c r="H2" s="3">
        <v>4</v>
      </c>
      <c r="I2" s="3">
        <v>3</v>
      </c>
      <c r="J2" s="3"/>
      <c r="K2" s="3"/>
      <c r="L2" s="3"/>
      <c r="M2" s="3">
        <v>3</v>
      </c>
      <c r="N2" s="3">
        <v>3</v>
      </c>
      <c r="O2" s="3"/>
      <c r="P2" s="3"/>
      <c r="Q2" s="3">
        <v>3</v>
      </c>
      <c r="R2" s="3"/>
      <c r="S2" s="3"/>
      <c r="T2" s="3"/>
      <c r="U2" s="3">
        <f t="shared" ref="U2:U20" si="0">SUM(B2:T2)</f>
        <v>200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>
        <v>1</v>
      </c>
      <c r="AN2" s="3"/>
      <c r="AO2" s="3">
        <v>1</v>
      </c>
      <c r="AP2" s="3">
        <f t="shared" ref="AP2:AP41" si="1">SUM(V2:AO2)</f>
        <v>2</v>
      </c>
      <c r="AQ2" s="3">
        <f t="shared" ref="AQ2:AQ20" si="2">U2+AP2</f>
        <v>202</v>
      </c>
      <c r="AR2" s="3"/>
      <c r="AS2" s="3">
        <f t="shared" ref="AS2:AS42" si="3">AQ2+AR2</f>
        <v>202</v>
      </c>
      <c r="AT2" s="3">
        <f>AS2-B2</f>
        <v>24</v>
      </c>
      <c r="AU2" s="7">
        <f t="shared" ref="AU2:AU21" si="4">AT2/AS2</f>
        <v>0.11881188118811881</v>
      </c>
    </row>
    <row r="3" spans="1:48" x14ac:dyDescent="0.2">
      <c r="A3" t="s">
        <v>52</v>
      </c>
      <c r="B3" s="3"/>
      <c r="C3" s="3">
        <v>386</v>
      </c>
      <c r="D3" s="3">
        <v>21</v>
      </c>
      <c r="E3" s="3"/>
      <c r="F3" s="3"/>
      <c r="G3" s="3">
        <v>1</v>
      </c>
      <c r="H3" s="3">
        <v>7</v>
      </c>
      <c r="I3" s="3">
        <v>3</v>
      </c>
      <c r="J3" s="3"/>
      <c r="K3" s="3">
        <v>1</v>
      </c>
      <c r="L3" s="3">
        <v>5</v>
      </c>
      <c r="M3" s="3">
        <v>4</v>
      </c>
      <c r="N3" s="3">
        <v>4</v>
      </c>
      <c r="O3" s="3">
        <v>3</v>
      </c>
      <c r="P3" s="3">
        <v>6</v>
      </c>
      <c r="Q3" s="3">
        <v>1</v>
      </c>
      <c r="R3" s="3">
        <v>2</v>
      </c>
      <c r="S3" s="3"/>
      <c r="T3" s="3">
        <v>2</v>
      </c>
      <c r="U3" s="3">
        <f t="shared" si="0"/>
        <v>446</v>
      </c>
      <c r="V3" s="3"/>
      <c r="W3" s="3"/>
      <c r="X3" s="3">
        <v>1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>
        <f t="shared" si="1"/>
        <v>1</v>
      </c>
      <c r="AQ3" s="3">
        <f t="shared" si="2"/>
        <v>447</v>
      </c>
      <c r="AR3" s="3"/>
      <c r="AS3" s="3">
        <f t="shared" si="3"/>
        <v>447</v>
      </c>
      <c r="AT3" s="3">
        <f>AS3-C3</f>
        <v>61</v>
      </c>
      <c r="AU3" s="7">
        <f t="shared" si="4"/>
        <v>0.13646532438478748</v>
      </c>
    </row>
    <row r="4" spans="1:48" x14ac:dyDescent="0.2">
      <c r="A4" t="s">
        <v>53</v>
      </c>
      <c r="B4" s="3">
        <v>1</v>
      </c>
      <c r="C4" s="3">
        <v>6</v>
      </c>
      <c r="D4" s="3">
        <v>110</v>
      </c>
      <c r="E4" s="3"/>
      <c r="F4" s="3"/>
      <c r="G4" s="3"/>
      <c r="H4" s="3">
        <v>1</v>
      </c>
      <c r="I4" s="3">
        <v>1</v>
      </c>
      <c r="J4" s="3">
        <v>1</v>
      </c>
      <c r="K4" s="3"/>
      <c r="L4" s="3">
        <v>2</v>
      </c>
      <c r="M4" s="3">
        <v>1</v>
      </c>
      <c r="N4" s="3"/>
      <c r="O4" s="3"/>
      <c r="P4" s="3"/>
      <c r="Q4" s="3"/>
      <c r="R4" s="3">
        <v>2</v>
      </c>
      <c r="S4" s="3"/>
      <c r="T4" s="3"/>
      <c r="U4" s="3">
        <f t="shared" si="0"/>
        <v>125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>
        <f t="shared" si="1"/>
        <v>0</v>
      </c>
      <c r="AQ4" s="3">
        <f t="shared" si="2"/>
        <v>125</v>
      </c>
      <c r="AR4" s="3"/>
      <c r="AS4" s="3">
        <f t="shared" si="3"/>
        <v>125</v>
      </c>
      <c r="AT4" s="3">
        <f>AS4-D4</f>
        <v>15</v>
      </c>
      <c r="AU4" s="7">
        <f t="shared" si="4"/>
        <v>0.12</v>
      </c>
    </row>
    <row r="5" spans="1:48" x14ac:dyDescent="0.2">
      <c r="A5" t="s">
        <v>54</v>
      </c>
      <c r="B5" s="3"/>
      <c r="C5" s="3"/>
      <c r="D5" s="3"/>
      <c r="E5" s="3">
        <v>51</v>
      </c>
      <c r="F5" s="3"/>
      <c r="G5" s="3"/>
      <c r="H5" s="3">
        <v>4</v>
      </c>
      <c r="I5" s="3">
        <v>2</v>
      </c>
      <c r="J5" s="3">
        <v>2</v>
      </c>
      <c r="K5" s="3">
        <v>2</v>
      </c>
      <c r="L5" s="3">
        <v>1</v>
      </c>
      <c r="M5" s="3">
        <v>5</v>
      </c>
      <c r="N5" s="3"/>
      <c r="O5" s="3">
        <v>2</v>
      </c>
      <c r="P5" s="3"/>
      <c r="Q5" s="3"/>
      <c r="R5" s="3">
        <v>2</v>
      </c>
      <c r="S5" s="3"/>
      <c r="T5" s="3"/>
      <c r="U5" s="3">
        <f t="shared" si="0"/>
        <v>71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>
        <f t="shared" si="1"/>
        <v>0</v>
      </c>
      <c r="AQ5" s="3">
        <f t="shared" si="2"/>
        <v>71</v>
      </c>
      <c r="AR5" s="3"/>
      <c r="AS5" s="3">
        <f t="shared" si="3"/>
        <v>71</v>
      </c>
      <c r="AT5" s="3">
        <f>AS5-E5</f>
        <v>20</v>
      </c>
      <c r="AU5" s="7">
        <f t="shared" si="4"/>
        <v>0.28169014084507044</v>
      </c>
    </row>
    <row r="6" spans="1:48" x14ac:dyDescent="0.2">
      <c r="A6" t="s">
        <v>55</v>
      </c>
      <c r="B6" s="3"/>
      <c r="C6" s="3"/>
      <c r="D6" s="3"/>
      <c r="E6" s="3"/>
      <c r="F6" s="3">
        <v>251</v>
      </c>
      <c r="G6" s="3">
        <v>3</v>
      </c>
      <c r="H6" s="3">
        <v>20</v>
      </c>
      <c r="I6" s="3">
        <v>2</v>
      </c>
      <c r="J6" s="3"/>
      <c r="K6" s="3"/>
      <c r="L6" s="3">
        <v>1</v>
      </c>
      <c r="M6" s="3">
        <v>3</v>
      </c>
      <c r="N6" s="3">
        <v>4</v>
      </c>
      <c r="O6" s="3">
        <v>31</v>
      </c>
      <c r="P6" s="3"/>
      <c r="Q6" s="3">
        <v>19</v>
      </c>
      <c r="R6" s="3"/>
      <c r="S6" s="3"/>
      <c r="T6" s="3">
        <v>8</v>
      </c>
      <c r="U6" s="3">
        <f t="shared" si="0"/>
        <v>342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>
        <f t="shared" si="1"/>
        <v>0</v>
      </c>
      <c r="AQ6" s="3">
        <f t="shared" si="2"/>
        <v>342</v>
      </c>
      <c r="AR6" s="3"/>
      <c r="AS6" s="3">
        <f t="shared" si="3"/>
        <v>342</v>
      </c>
      <c r="AT6" s="3">
        <f>AS6-F6</f>
        <v>91</v>
      </c>
      <c r="AU6" s="7">
        <f t="shared" si="4"/>
        <v>0.26608187134502925</v>
      </c>
    </row>
    <row r="7" spans="1:48" x14ac:dyDescent="0.2">
      <c r="A7" t="s">
        <v>56</v>
      </c>
      <c r="B7" s="3">
        <v>6</v>
      </c>
      <c r="C7" s="3"/>
      <c r="D7" s="3"/>
      <c r="E7" s="3"/>
      <c r="F7" s="3">
        <v>1</v>
      </c>
      <c r="G7" s="3">
        <v>283</v>
      </c>
      <c r="H7" s="3">
        <v>12</v>
      </c>
      <c r="I7" s="3">
        <v>10</v>
      </c>
      <c r="J7" s="3"/>
      <c r="K7" s="3">
        <v>1</v>
      </c>
      <c r="L7" s="3"/>
      <c r="M7" s="3">
        <v>7</v>
      </c>
      <c r="N7" s="3">
        <v>1</v>
      </c>
      <c r="O7" s="3">
        <v>3</v>
      </c>
      <c r="P7" s="3"/>
      <c r="Q7" s="3">
        <v>2</v>
      </c>
      <c r="R7" s="3">
        <v>6</v>
      </c>
      <c r="S7" s="3">
        <v>1</v>
      </c>
      <c r="T7" s="3"/>
      <c r="U7" s="3">
        <f t="shared" si="0"/>
        <v>333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>
        <f t="shared" si="1"/>
        <v>0</v>
      </c>
      <c r="AQ7" s="3">
        <f t="shared" si="2"/>
        <v>333</v>
      </c>
      <c r="AR7" s="3"/>
      <c r="AS7" s="3">
        <f t="shared" si="3"/>
        <v>333</v>
      </c>
      <c r="AT7" s="3">
        <f>AS7-G7</f>
        <v>50</v>
      </c>
      <c r="AU7" s="7">
        <f t="shared" si="4"/>
        <v>0.15015015015015015</v>
      </c>
    </row>
    <row r="8" spans="1:48" x14ac:dyDescent="0.2">
      <c r="A8" t="s">
        <v>57</v>
      </c>
      <c r="B8" s="3">
        <v>7</v>
      </c>
      <c r="C8" s="3">
        <v>1</v>
      </c>
      <c r="D8" s="3"/>
      <c r="E8" s="3">
        <v>7</v>
      </c>
      <c r="F8" s="3">
        <v>17</v>
      </c>
      <c r="G8" s="3">
        <v>13</v>
      </c>
      <c r="H8" s="3">
        <v>3581</v>
      </c>
      <c r="I8" s="3">
        <v>53</v>
      </c>
      <c r="J8" s="3">
        <v>1</v>
      </c>
      <c r="K8" s="3">
        <v>2</v>
      </c>
      <c r="L8" s="3">
        <v>3</v>
      </c>
      <c r="M8" s="3">
        <v>125</v>
      </c>
      <c r="N8" s="3">
        <v>58</v>
      </c>
      <c r="O8" s="3">
        <v>152</v>
      </c>
      <c r="P8" s="3">
        <v>1</v>
      </c>
      <c r="Q8" s="3">
        <v>190</v>
      </c>
      <c r="R8" s="3">
        <v>22</v>
      </c>
      <c r="S8" s="3"/>
      <c r="T8" s="3">
        <v>60</v>
      </c>
      <c r="U8" s="3">
        <f t="shared" si="0"/>
        <v>4293</v>
      </c>
      <c r="V8" s="3">
        <v>1</v>
      </c>
      <c r="W8" s="3">
        <v>3</v>
      </c>
      <c r="X8" s="3">
        <v>1</v>
      </c>
      <c r="Y8" s="3">
        <v>14</v>
      </c>
      <c r="Z8" s="3">
        <v>1</v>
      </c>
      <c r="AA8" s="3"/>
      <c r="AB8" s="3">
        <v>1</v>
      </c>
      <c r="AC8" s="3"/>
      <c r="AD8" s="3"/>
      <c r="AE8" s="3">
        <v>3</v>
      </c>
      <c r="AF8" s="3">
        <v>3</v>
      </c>
      <c r="AG8" s="3"/>
      <c r="AH8" s="3">
        <v>2</v>
      </c>
      <c r="AI8" s="3"/>
      <c r="AJ8" s="3">
        <v>1</v>
      </c>
      <c r="AK8" s="3">
        <v>1</v>
      </c>
      <c r="AL8" s="3"/>
      <c r="AM8" s="3"/>
      <c r="AN8" s="3">
        <v>1</v>
      </c>
      <c r="AO8" s="3"/>
      <c r="AP8" s="3">
        <f t="shared" si="1"/>
        <v>32</v>
      </c>
      <c r="AQ8" s="3">
        <f t="shared" si="2"/>
        <v>4325</v>
      </c>
      <c r="AR8" s="3">
        <v>69</v>
      </c>
      <c r="AS8" s="3">
        <f t="shared" si="3"/>
        <v>4394</v>
      </c>
      <c r="AT8" s="3">
        <f>AS8-H8</f>
        <v>813</v>
      </c>
      <c r="AU8" s="7">
        <f t="shared" si="4"/>
        <v>0.18502503413746016</v>
      </c>
    </row>
    <row r="9" spans="1:48" x14ac:dyDescent="0.2">
      <c r="A9" t="s">
        <v>58</v>
      </c>
      <c r="B9" s="3">
        <v>1</v>
      </c>
      <c r="C9" s="3"/>
      <c r="D9" s="3">
        <v>1</v>
      </c>
      <c r="E9" s="3">
        <v>1</v>
      </c>
      <c r="F9" s="3">
        <v>1</v>
      </c>
      <c r="G9" s="3">
        <v>7</v>
      </c>
      <c r="H9" s="3">
        <v>39</v>
      </c>
      <c r="I9" s="3">
        <v>930</v>
      </c>
      <c r="J9" s="3">
        <v>1</v>
      </c>
      <c r="K9" s="3"/>
      <c r="L9" s="3"/>
      <c r="M9" s="3">
        <v>23</v>
      </c>
      <c r="N9" s="3">
        <v>4</v>
      </c>
      <c r="O9" s="3">
        <v>13</v>
      </c>
      <c r="P9" s="3"/>
      <c r="Q9" s="3">
        <v>6</v>
      </c>
      <c r="R9" s="3">
        <v>3</v>
      </c>
      <c r="S9" s="3"/>
      <c r="T9" s="3">
        <v>6</v>
      </c>
      <c r="U9" s="3">
        <f t="shared" si="0"/>
        <v>1036</v>
      </c>
      <c r="V9" s="3"/>
      <c r="W9" s="3"/>
      <c r="X9" s="3"/>
      <c r="Y9" s="3">
        <v>2</v>
      </c>
      <c r="Z9" s="3"/>
      <c r="AA9" s="3"/>
      <c r="AB9" s="3"/>
      <c r="AC9" s="3"/>
      <c r="AD9" s="3">
        <v>1</v>
      </c>
      <c r="AE9" s="3"/>
      <c r="AF9" s="3"/>
      <c r="AG9" s="3"/>
      <c r="AH9" s="3"/>
      <c r="AI9" s="3">
        <v>1</v>
      </c>
      <c r="AJ9" s="3"/>
      <c r="AK9" s="3"/>
      <c r="AL9" s="3"/>
      <c r="AM9" s="3"/>
      <c r="AN9" s="3"/>
      <c r="AO9" s="3"/>
      <c r="AP9" s="3">
        <f t="shared" si="1"/>
        <v>4</v>
      </c>
      <c r="AQ9" s="3">
        <f t="shared" si="2"/>
        <v>1040</v>
      </c>
      <c r="AR9" s="3"/>
      <c r="AS9" s="3">
        <f t="shared" si="3"/>
        <v>1040</v>
      </c>
      <c r="AT9" s="3">
        <f>AS9-I9</f>
        <v>110</v>
      </c>
      <c r="AU9" s="7">
        <f t="shared" si="4"/>
        <v>0.10576923076923077</v>
      </c>
    </row>
    <row r="10" spans="1:48" x14ac:dyDescent="0.2">
      <c r="A10" t="s">
        <v>59</v>
      </c>
      <c r="B10" s="3"/>
      <c r="C10" s="3"/>
      <c r="D10" s="3">
        <v>1</v>
      </c>
      <c r="E10" s="3"/>
      <c r="F10" s="3"/>
      <c r="G10" s="3"/>
      <c r="H10" s="3">
        <v>2</v>
      </c>
      <c r="I10" s="3">
        <v>2</v>
      </c>
      <c r="J10" s="3">
        <v>57</v>
      </c>
      <c r="K10" s="3"/>
      <c r="L10" s="3"/>
      <c r="M10" s="3"/>
      <c r="N10" s="3"/>
      <c r="O10" s="3"/>
      <c r="P10" s="3"/>
      <c r="Q10" s="3"/>
      <c r="R10" s="3">
        <v>3</v>
      </c>
      <c r="S10" s="3"/>
      <c r="T10" s="3"/>
      <c r="U10" s="3">
        <f t="shared" si="0"/>
        <v>65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>
        <f t="shared" si="1"/>
        <v>0</v>
      </c>
      <c r="AQ10" s="3">
        <f t="shared" si="2"/>
        <v>65</v>
      </c>
      <c r="AR10" s="3"/>
      <c r="AS10" s="3">
        <f t="shared" si="3"/>
        <v>65</v>
      </c>
      <c r="AT10" s="3">
        <f>AS10-J10</f>
        <v>8</v>
      </c>
      <c r="AU10" s="7">
        <f t="shared" si="4"/>
        <v>0.12307692307692308</v>
      </c>
    </row>
    <row r="11" spans="1:48" x14ac:dyDescent="0.2">
      <c r="A11" t="s">
        <v>60</v>
      </c>
      <c r="B11" s="3">
        <v>2</v>
      </c>
      <c r="C11" s="3"/>
      <c r="D11" s="3"/>
      <c r="E11" s="3">
        <v>1</v>
      </c>
      <c r="F11" s="3"/>
      <c r="G11" s="3">
        <v>3</v>
      </c>
      <c r="H11" s="3">
        <v>8</v>
      </c>
      <c r="I11" s="3">
        <v>10</v>
      </c>
      <c r="J11" s="3"/>
      <c r="K11" s="3">
        <v>146</v>
      </c>
      <c r="L11" s="3">
        <v>1</v>
      </c>
      <c r="M11" s="3">
        <v>7</v>
      </c>
      <c r="N11" s="3"/>
      <c r="O11" s="3">
        <v>3</v>
      </c>
      <c r="P11" s="3"/>
      <c r="Q11" s="3">
        <v>2</v>
      </c>
      <c r="R11" s="3">
        <v>13</v>
      </c>
      <c r="S11" s="3"/>
      <c r="T11" s="3"/>
      <c r="U11" s="3">
        <f t="shared" si="0"/>
        <v>196</v>
      </c>
      <c r="V11" s="3"/>
      <c r="W11" s="3"/>
      <c r="X11" s="3"/>
      <c r="Y11" s="3">
        <v>1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f t="shared" si="1"/>
        <v>1</v>
      </c>
      <c r="AQ11" s="3">
        <f t="shared" si="2"/>
        <v>197</v>
      </c>
      <c r="AR11" s="3"/>
      <c r="AS11" s="3">
        <f t="shared" si="3"/>
        <v>197</v>
      </c>
      <c r="AT11" s="3">
        <f>AS11-K11</f>
        <v>51</v>
      </c>
      <c r="AU11" s="7">
        <f t="shared" si="4"/>
        <v>0.25888324873096447</v>
      </c>
    </row>
    <row r="12" spans="1:48" x14ac:dyDescent="0.2">
      <c r="A12" t="s">
        <v>61</v>
      </c>
      <c r="B12" s="3"/>
      <c r="C12" s="3"/>
      <c r="D12" s="3">
        <v>1</v>
      </c>
      <c r="E12" s="3">
        <v>6</v>
      </c>
      <c r="F12" s="3"/>
      <c r="G12" s="3"/>
      <c r="H12" s="3">
        <v>2</v>
      </c>
      <c r="I12" s="3">
        <v>1</v>
      </c>
      <c r="J12" s="3"/>
      <c r="K12" s="3"/>
      <c r="L12" s="3">
        <v>45</v>
      </c>
      <c r="M12" s="3">
        <v>1</v>
      </c>
      <c r="N12" s="3"/>
      <c r="O12" s="3"/>
      <c r="P12" s="3"/>
      <c r="Q12" s="3"/>
      <c r="R12" s="3"/>
      <c r="S12" s="3">
        <v>1</v>
      </c>
      <c r="T12" s="3">
        <v>1</v>
      </c>
      <c r="U12" s="3">
        <f t="shared" si="0"/>
        <v>58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>
        <v>1</v>
      </c>
      <c r="AL12" s="3"/>
      <c r="AM12" s="3"/>
      <c r="AN12" s="3"/>
      <c r="AO12" s="3"/>
      <c r="AP12" s="3">
        <f t="shared" si="1"/>
        <v>1</v>
      </c>
      <c r="AQ12" s="3">
        <f t="shared" si="2"/>
        <v>59</v>
      </c>
      <c r="AR12" s="3"/>
      <c r="AS12" s="3">
        <f t="shared" si="3"/>
        <v>59</v>
      </c>
      <c r="AT12" s="3">
        <f>AS12-L12</f>
        <v>14</v>
      </c>
      <c r="AU12" s="7">
        <f t="shared" si="4"/>
        <v>0.23728813559322035</v>
      </c>
    </row>
    <row r="13" spans="1:48" x14ac:dyDescent="0.2">
      <c r="A13" t="s">
        <v>62</v>
      </c>
      <c r="B13" s="3">
        <v>1</v>
      </c>
      <c r="C13" s="3">
        <v>2</v>
      </c>
      <c r="D13" s="3">
        <v>1</v>
      </c>
      <c r="E13" s="3">
        <v>2</v>
      </c>
      <c r="F13" s="3">
        <v>4</v>
      </c>
      <c r="G13" s="3">
        <v>3</v>
      </c>
      <c r="H13" s="3">
        <v>74</v>
      </c>
      <c r="I13" s="3">
        <v>30</v>
      </c>
      <c r="J13" s="3">
        <v>2</v>
      </c>
      <c r="K13" s="3">
        <v>3</v>
      </c>
      <c r="L13" s="3"/>
      <c r="M13" s="3">
        <v>1296</v>
      </c>
      <c r="N13" s="3">
        <v>7</v>
      </c>
      <c r="O13" s="3">
        <v>16</v>
      </c>
      <c r="P13" s="3"/>
      <c r="Q13" s="3">
        <v>11</v>
      </c>
      <c r="R13" s="3">
        <v>20</v>
      </c>
      <c r="S13" s="3"/>
      <c r="T13" s="3">
        <v>9</v>
      </c>
      <c r="U13" s="3">
        <f t="shared" si="0"/>
        <v>1481</v>
      </c>
      <c r="V13" s="3"/>
      <c r="W13" s="3"/>
      <c r="X13" s="3">
        <v>1</v>
      </c>
      <c r="Y13" s="3">
        <v>1</v>
      </c>
      <c r="Z13" s="3">
        <v>1</v>
      </c>
      <c r="AA13" s="3"/>
      <c r="AB13" s="3"/>
      <c r="AC13" s="3">
        <v>1</v>
      </c>
      <c r="AD13" s="3"/>
      <c r="AE13" s="3"/>
      <c r="AF13" s="3"/>
      <c r="AG13" s="3"/>
      <c r="AH13" s="3"/>
      <c r="AI13" s="3"/>
      <c r="AJ13" s="3"/>
      <c r="AK13" s="3">
        <v>2</v>
      </c>
      <c r="AL13" s="3"/>
      <c r="AM13" s="3"/>
      <c r="AN13" s="3"/>
      <c r="AO13" s="3"/>
      <c r="AP13" s="3">
        <f t="shared" si="1"/>
        <v>6</v>
      </c>
      <c r="AQ13" s="3">
        <f t="shared" si="2"/>
        <v>1487</v>
      </c>
      <c r="AR13" s="3">
        <v>1</v>
      </c>
      <c r="AS13" s="3">
        <f t="shared" si="3"/>
        <v>1488</v>
      </c>
      <c r="AT13" s="3">
        <f>AS13-M13</f>
        <v>192</v>
      </c>
      <c r="AU13" s="7">
        <f t="shared" si="4"/>
        <v>0.12903225806451613</v>
      </c>
    </row>
    <row r="14" spans="1:48" x14ac:dyDescent="0.2">
      <c r="A14" t="s">
        <v>63</v>
      </c>
      <c r="B14" s="3"/>
      <c r="C14" s="3">
        <v>2</v>
      </c>
      <c r="D14" s="3"/>
      <c r="E14" s="3"/>
      <c r="F14" s="3">
        <v>4</v>
      </c>
      <c r="G14" s="3">
        <v>1</v>
      </c>
      <c r="H14" s="3">
        <v>26</v>
      </c>
      <c r="I14" s="3">
        <v>2</v>
      </c>
      <c r="J14" s="3"/>
      <c r="K14" s="3"/>
      <c r="L14" s="3"/>
      <c r="M14" s="3">
        <v>6</v>
      </c>
      <c r="N14" s="3">
        <v>360</v>
      </c>
      <c r="O14" s="3">
        <v>17</v>
      </c>
      <c r="P14" s="3"/>
      <c r="Q14" s="3">
        <v>1</v>
      </c>
      <c r="R14" s="3">
        <v>1</v>
      </c>
      <c r="S14" s="3"/>
      <c r="T14" s="3">
        <v>3</v>
      </c>
      <c r="U14" s="3">
        <f t="shared" si="0"/>
        <v>423</v>
      </c>
      <c r="V14" s="3"/>
      <c r="W14" s="3"/>
      <c r="X14" s="3">
        <v>1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>
        <v>1</v>
      </c>
      <c r="AL14" s="3"/>
      <c r="AM14" s="3"/>
      <c r="AN14" s="3"/>
      <c r="AO14" s="3"/>
      <c r="AP14" s="3">
        <f t="shared" si="1"/>
        <v>2</v>
      </c>
      <c r="AQ14" s="3">
        <f t="shared" si="2"/>
        <v>425</v>
      </c>
      <c r="AR14" s="3"/>
      <c r="AS14" s="3">
        <f t="shared" si="3"/>
        <v>425</v>
      </c>
      <c r="AT14" s="3">
        <f>AS14-N14</f>
        <v>65</v>
      </c>
      <c r="AU14" s="7">
        <f t="shared" si="4"/>
        <v>0.15294117647058825</v>
      </c>
    </row>
    <row r="15" spans="1:48" x14ac:dyDescent="0.2">
      <c r="A15" t="s">
        <v>64</v>
      </c>
      <c r="B15" s="3">
        <v>1</v>
      </c>
      <c r="C15" s="3"/>
      <c r="D15" s="3"/>
      <c r="E15" s="3">
        <v>1</v>
      </c>
      <c r="F15" s="3">
        <v>6</v>
      </c>
      <c r="G15" s="3"/>
      <c r="H15" s="3">
        <v>15</v>
      </c>
      <c r="I15" s="3">
        <v>1</v>
      </c>
      <c r="J15" s="3"/>
      <c r="K15" s="3"/>
      <c r="L15" s="3">
        <v>1</v>
      </c>
      <c r="M15" s="3">
        <v>6</v>
      </c>
      <c r="N15" s="3">
        <v>7</v>
      </c>
      <c r="O15" s="3">
        <v>539</v>
      </c>
      <c r="P15" s="3"/>
      <c r="Q15" s="3">
        <v>14</v>
      </c>
      <c r="R15" s="3">
        <v>2</v>
      </c>
      <c r="S15" s="3"/>
      <c r="T15" s="3">
        <v>16</v>
      </c>
      <c r="U15" s="3">
        <f t="shared" si="0"/>
        <v>609</v>
      </c>
      <c r="V15" s="3"/>
      <c r="W15" s="3"/>
      <c r="X15" s="3">
        <v>1</v>
      </c>
      <c r="Y15" s="3">
        <v>1</v>
      </c>
      <c r="Z15" s="3"/>
      <c r="AA15" s="3">
        <v>1</v>
      </c>
      <c r="AB15" s="3"/>
      <c r="AC15" s="3"/>
      <c r="AD15" s="3"/>
      <c r="AE15" s="3"/>
      <c r="AF15" s="3"/>
      <c r="AG15" s="3"/>
      <c r="AH15" s="3">
        <v>1</v>
      </c>
      <c r="AI15" s="3"/>
      <c r="AJ15" s="3">
        <v>1</v>
      </c>
      <c r="AK15" s="3"/>
      <c r="AL15" s="3"/>
      <c r="AM15" s="3"/>
      <c r="AN15" s="3"/>
      <c r="AO15" s="3">
        <v>1</v>
      </c>
      <c r="AP15" s="3">
        <f t="shared" si="1"/>
        <v>6</v>
      </c>
      <c r="AQ15" s="3">
        <f t="shared" si="2"/>
        <v>615</v>
      </c>
      <c r="AR15" s="3"/>
      <c r="AS15" s="3">
        <f t="shared" si="3"/>
        <v>615</v>
      </c>
      <c r="AT15" s="3">
        <f>AS15-O15</f>
        <v>76</v>
      </c>
      <c r="AU15" s="7">
        <f t="shared" si="4"/>
        <v>0.12357723577235773</v>
      </c>
    </row>
    <row r="16" spans="1:48" x14ac:dyDescent="0.2">
      <c r="A16" t="s">
        <v>65</v>
      </c>
      <c r="B16" s="3">
        <v>1</v>
      </c>
      <c r="C16" s="3">
        <v>1</v>
      </c>
      <c r="D16" s="3"/>
      <c r="E16" s="3"/>
      <c r="F16" s="3"/>
      <c r="G16" s="3"/>
      <c r="H16" s="3">
        <v>1</v>
      </c>
      <c r="I16" s="3"/>
      <c r="J16" s="3"/>
      <c r="K16" s="3"/>
      <c r="L16" s="3"/>
      <c r="M16" s="3"/>
      <c r="N16" s="3"/>
      <c r="O16" s="3"/>
      <c r="P16" s="3">
        <v>9</v>
      </c>
      <c r="Q16" s="3"/>
      <c r="R16" s="3"/>
      <c r="S16" s="3"/>
      <c r="T16" s="3"/>
      <c r="U16" s="3">
        <f t="shared" si="0"/>
        <v>12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>
        <f t="shared" si="1"/>
        <v>0</v>
      </c>
      <c r="AQ16" s="3">
        <f t="shared" si="2"/>
        <v>12</v>
      </c>
      <c r="AR16" s="3"/>
      <c r="AS16" s="3">
        <f t="shared" si="3"/>
        <v>12</v>
      </c>
      <c r="AT16" s="3">
        <f>AS16-P16</f>
        <v>3</v>
      </c>
      <c r="AU16" s="7">
        <f t="shared" si="4"/>
        <v>0.25</v>
      </c>
    </row>
    <row r="17" spans="1:47" x14ac:dyDescent="0.2">
      <c r="A17" t="s">
        <v>66</v>
      </c>
      <c r="B17" s="3">
        <v>1</v>
      </c>
      <c r="C17" s="3"/>
      <c r="D17" s="3">
        <v>1</v>
      </c>
      <c r="E17" s="3"/>
      <c r="F17" s="3">
        <v>7</v>
      </c>
      <c r="G17" s="3">
        <v>5</v>
      </c>
      <c r="H17" s="3">
        <v>153</v>
      </c>
      <c r="I17" s="3">
        <v>12</v>
      </c>
      <c r="J17" s="3">
        <v>1</v>
      </c>
      <c r="K17" s="3">
        <v>1</v>
      </c>
      <c r="L17" s="3">
        <v>1</v>
      </c>
      <c r="M17" s="3">
        <v>18</v>
      </c>
      <c r="N17" s="3">
        <v>22</v>
      </c>
      <c r="O17" s="3">
        <v>102</v>
      </c>
      <c r="P17" s="3"/>
      <c r="Q17" s="3">
        <v>1224</v>
      </c>
      <c r="R17" s="3">
        <v>2</v>
      </c>
      <c r="S17" s="3">
        <v>1</v>
      </c>
      <c r="T17" s="3">
        <v>16</v>
      </c>
      <c r="U17" s="3">
        <f t="shared" si="0"/>
        <v>1567</v>
      </c>
      <c r="V17" s="3">
        <v>1</v>
      </c>
      <c r="W17" s="3"/>
      <c r="X17" s="3"/>
      <c r="Y17" s="3">
        <v>3</v>
      </c>
      <c r="Z17" s="3"/>
      <c r="AA17" s="3"/>
      <c r="AB17" s="3"/>
      <c r="AC17" s="3"/>
      <c r="AD17" s="3"/>
      <c r="AE17" s="3">
        <v>3</v>
      </c>
      <c r="AF17" s="3">
        <v>1</v>
      </c>
      <c r="AG17" s="3"/>
      <c r="AH17" s="3"/>
      <c r="AI17" s="3"/>
      <c r="AJ17" s="3"/>
      <c r="AK17" s="3"/>
      <c r="AL17" s="3"/>
      <c r="AM17" s="3">
        <v>1</v>
      </c>
      <c r="AN17" s="3">
        <v>1</v>
      </c>
      <c r="AO17" s="3"/>
      <c r="AP17" s="3">
        <f t="shared" si="1"/>
        <v>10</v>
      </c>
      <c r="AQ17" s="3">
        <f t="shared" si="2"/>
        <v>1577</v>
      </c>
      <c r="AR17" s="3"/>
      <c r="AS17" s="3">
        <f t="shared" si="3"/>
        <v>1577</v>
      </c>
      <c r="AT17" s="3">
        <f>AS17-Q17</f>
        <v>353</v>
      </c>
      <c r="AU17" s="7">
        <f t="shared" si="4"/>
        <v>0.22384273937856691</v>
      </c>
    </row>
    <row r="18" spans="1:47" x14ac:dyDescent="0.2">
      <c r="A18" t="s">
        <v>67</v>
      </c>
      <c r="B18" s="3"/>
      <c r="C18" s="3">
        <v>1</v>
      </c>
      <c r="D18" s="3">
        <v>2</v>
      </c>
      <c r="E18" s="3">
        <v>4</v>
      </c>
      <c r="F18" s="3">
        <v>1</v>
      </c>
      <c r="G18" s="3"/>
      <c r="H18" s="3">
        <v>13</v>
      </c>
      <c r="I18" s="3">
        <v>8</v>
      </c>
      <c r="J18" s="3">
        <v>4</v>
      </c>
      <c r="K18" s="3">
        <v>3</v>
      </c>
      <c r="L18" s="3">
        <v>2</v>
      </c>
      <c r="M18" s="3">
        <v>29</v>
      </c>
      <c r="N18" s="3">
        <v>1</v>
      </c>
      <c r="O18" s="3">
        <v>4</v>
      </c>
      <c r="P18" s="3"/>
      <c r="Q18" s="3">
        <v>2</v>
      </c>
      <c r="R18" s="3">
        <v>513</v>
      </c>
      <c r="S18" s="3"/>
      <c r="T18" s="3">
        <v>2</v>
      </c>
      <c r="U18" s="3">
        <f t="shared" si="0"/>
        <v>589</v>
      </c>
      <c r="V18" s="3"/>
      <c r="W18" s="3"/>
      <c r="X18" s="3"/>
      <c r="Y18" s="3">
        <v>1</v>
      </c>
      <c r="Z18" s="3"/>
      <c r="AA18" s="3"/>
      <c r="AB18" s="3">
        <v>1</v>
      </c>
      <c r="AC18" s="3"/>
      <c r="AD18" s="3">
        <v>1</v>
      </c>
      <c r="AE18" s="3"/>
      <c r="AF18" s="3"/>
      <c r="AG18" s="3"/>
      <c r="AH18" s="3">
        <v>1</v>
      </c>
      <c r="AI18" s="3"/>
      <c r="AJ18" s="3"/>
      <c r="AK18" s="3">
        <v>4</v>
      </c>
      <c r="AL18" s="3"/>
      <c r="AM18" s="3"/>
      <c r="AN18" s="3"/>
      <c r="AO18" s="3"/>
      <c r="AP18" s="3">
        <f t="shared" si="1"/>
        <v>8</v>
      </c>
      <c r="AQ18" s="3">
        <f t="shared" si="2"/>
        <v>597</v>
      </c>
      <c r="AR18" s="3"/>
      <c r="AS18" s="3">
        <f t="shared" si="3"/>
        <v>597</v>
      </c>
      <c r="AT18" s="3">
        <f>AS18-R18</f>
        <v>84</v>
      </c>
      <c r="AU18" s="7">
        <f t="shared" si="4"/>
        <v>0.1407035175879397</v>
      </c>
    </row>
    <row r="19" spans="1:47" x14ac:dyDescent="0.2">
      <c r="A19" t="s">
        <v>68</v>
      </c>
      <c r="B19" s="3"/>
      <c r="C19" s="3"/>
      <c r="D19" s="3"/>
      <c r="E19" s="3"/>
      <c r="F19" s="3"/>
      <c r="G19" s="3"/>
      <c r="H19" s="3"/>
      <c r="I19" s="3"/>
      <c r="J19" s="3">
        <v>1</v>
      </c>
      <c r="K19" s="3"/>
      <c r="L19" s="3"/>
      <c r="M19" s="3"/>
      <c r="N19" s="3"/>
      <c r="O19" s="3"/>
      <c r="P19" s="3"/>
      <c r="Q19" s="3"/>
      <c r="R19" s="3"/>
      <c r="S19" s="3">
        <v>16</v>
      </c>
      <c r="T19" s="3"/>
      <c r="U19" s="3">
        <f t="shared" si="0"/>
        <v>17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>
        <f t="shared" si="1"/>
        <v>0</v>
      </c>
      <c r="AQ19" s="3">
        <f t="shared" si="2"/>
        <v>17</v>
      </c>
      <c r="AR19" s="3"/>
      <c r="AS19" s="3">
        <f t="shared" si="3"/>
        <v>17</v>
      </c>
      <c r="AT19" s="3">
        <f>AS19-S19</f>
        <v>1</v>
      </c>
      <c r="AU19" s="7">
        <f t="shared" si="4"/>
        <v>5.8823529411764705E-2</v>
      </c>
    </row>
    <row r="20" spans="1:47" x14ac:dyDescent="0.2">
      <c r="A20" t="s">
        <v>69</v>
      </c>
      <c r="B20" s="3"/>
      <c r="C20" s="3"/>
      <c r="D20" s="3"/>
      <c r="E20" s="3">
        <v>1</v>
      </c>
      <c r="F20" s="3"/>
      <c r="G20" s="3"/>
      <c r="H20" s="3">
        <v>15</v>
      </c>
      <c r="I20" s="3"/>
      <c r="J20" s="3"/>
      <c r="K20" s="3"/>
      <c r="L20" s="3"/>
      <c r="M20" s="3">
        <v>1</v>
      </c>
      <c r="N20" s="3">
        <v>6</v>
      </c>
      <c r="O20" s="3">
        <v>16</v>
      </c>
      <c r="P20" s="3"/>
      <c r="Q20" s="3">
        <v>5</v>
      </c>
      <c r="R20" s="3">
        <v>2</v>
      </c>
      <c r="S20" s="3"/>
      <c r="T20" s="3">
        <v>736</v>
      </c>
      <c r="U20" s="3">
        <f t="shared" si="0"/>
        <v>782</v>
      </c>
      <c r="V20" s="3"/>
      <c r="W20" s="3">
        <v>1</v>
      </c>
      <c r="X20" s="3"/>
      <c r="Y20" s="3"/>
      <c r="Z20" s="3"/>
      <c r="AA20" s="3"/>
      <c r="AB20" s="3">
        <v>1</v>
      </c>
      <c r="AC20" s="3"/>
      <c r="AD20" s="3"/>
      <c r="AE20" s="3">
        <v>1</v>
      </c>
      <c r="AF20" s="3"/>
      <c r="AG20" s="3"/>
      <c r="AH20" s="3"/>
      <c r="AI20" s="3"/>
      <c r="AJ20" s="3"/>
      <c r="AK20" s="3">
        <v>1</v>
      </c>
      <c r="AL20" s="3"/>
      <c r="AM20" s="3"/>
      <c r="AN20" s="3">
        <v>1</v>
      </c>
      <c r="AO20" s="3"/>
      <c r="AP20" s="3">
        <f t="shared" si="1"/>
        <v>5</v>
      </c>
      <c r="AQ20" s="3">
        <f t="shared" si="2"/>
        <v>787</v>
      </c>
      <c r="AR20" s="3"/>
      <c r="AS20" s="3">
        <f t="shared" si="3"/>
        <v>787</v>
      </c>
      <c r="AT20" s="3">
        <f>AS20-T20</f>
        <v>51</v>
      </c>
      <c r="AU20" s="7">
        <f t="shared" si="4"/>
        <v>6.480304955527319E-2</v>
      </c>
    </row>
    <row r="21" spans="1:47" x14ac:dyDescent="0.2">
      <c r="A21" t="s">
        <v>190</v>
      </c>
      <c r="B21" s="3">
        <f t="shared" ref="B21:AO21" si="5">SUM(B2:B20)</f>
        <v>199</v>
      </c>
      <c r="C21" s="3">
        <f t="shared" si="5"/>
        <v>399</v>
      </c>
      <c r="D21" s="3">
        <f t="shared" si="5"/>
        <v>138</v>
      </c>
      <c r="E21" s="3">
        <f t="shared" si="5"/>
        <v>75</v>
      </c>
      <c r="F21" s="3">
        <f t="shared" si="5"/>
        <v>293</v>
      </c>
      <c r="G21" s="3">
        <f t="shared" si="5"/>
        <v>323</v>
      </c>
      <c r="H21" s="3">
        <f t="shared" si="5"/>
        <v>3977</v>
      </c>
      <c r="I21" s="3">
        <f t="shared" si="5"/>
        <v>1070</v>
      </c>
      <c r="J21" s="3">
        <f t="shared" si="5"/>
        <v>70</v>
      </c>
      <c r="K21" s="3">
        <f t="shared" si="5"/>
        <v>159</v>
      </c>
      <c r="L21" s="3">
        <f t="shared" si="5"/>
        <v>62</v>
      </c>
      <c r="M21" s="3">
        <f t="shared" si="5"/>
        <v>1535</v>
      </c>
      <c r="N21" s="3">
        <f t="shared" si="5"/>
        <v>477</v>
      </c>
      <c r="O21" s="3">
        <f t="shared" si="5"/>
        <v>901</v>
      </c>
      <c r="P21" s="3">
        <f t="shared" si="5"/>
        <v>16</v>
      </c>
      <c r="Q21" s="3">
        <f t="shared" si="5"/>
        <v>1480</v>
      </c>
      <c r="R21" s="3">
        <f t="shared" si="5"/>
        <v>593</v>
      </c>
      <c r="S21" s="3">
        <f t="shared" si="5"/>
        <v>19</v>
      </c>
      <c r="T21" s="3">
        <f t="shared" si="5"/>
        <v>859</v>
      </c>
      <c r="U21" s="3">
        <f t="shared" si="5"/>
        <v>12645</v>
      </c>
      <c r="V21" s="3">
        <f t="shared" si="5"/>
        <v>2</v>
      </c>
      <c r="W21" s="3">
        <f t="shared" si="5"/>
        <v>4</v>
      </c>
      <c r="X21" s="3">
        <f t="shared" si="5"/>
        <v>5</v>
      </c>
      <c r="Y21" s="3">
        <f t="shared" si="5"/>
        <v>23</v>
      </c>
      <c r="Z21" s="3">
        <f t="shared" si="5"/>
        <v>2</v>
      </c>
      <c r="AA21" s="3">
        <f t="shared" si="5"/>
        <v>1</v>
      </c>
      <c r="AB21" s="3">
        <f t="shared" si="5"/>
        <v>3</v>
      </c>
      <c r="AC21" s="3">
        <f t="shared" si="5"/>
        <v>1</v>
      </c>
      <c r="AD21" s="3">
        <f t="shared" si="5"/>
        <v>2</v>
      </c>
      <c r="AE21" s="3">
        <f t="shared" si="5"/>
        <v>7</v>
      </c>
      <c r="AF21" s="3">
        <f t="shared" si="5"/>
        <v>4</v>
      </c>
      <c r="AG21" s="3">
        <f t="shared" si="5"/>
        <v>0</v>
      </c>
      <c r="AH21" s="3">
        <f t="shared" si="5"/>
        <v>4</v>
      </c>
      <c r="AI21" s="3">
        <f t="shared" si="5"/>
        <v>1</v>
      </c>
      <c r="AJ21" s="3">
        <f t="shared" si="5"/>
        <v>2</v>
      </c>
      <c r="AK21" s="3">
        <f t="shared" si="5"/>
        <v>10</v>
      </c>
      <c r="AL21" s="3">
        <f t="shared" si="5"/>
        <v>0</v>
      </c>
      <c r="AM21" s="3">
        <f t="shared" si="5"/>
        <v>2</v>
      </c>
      <c r="AN21" s="3">
        <f t="shared" si="5"/>
        <v>3</v>
      </c>
      <c r="AO21" s="3">
        <f t="shared" si="5"/>
        <v>2</v>
      </c>
      <c r="AP21" s="3">
        <f t="shared" si="1"/>
        <v>78</v>
      </c>
      <c r="AQ21" s="3">
        <f>SUM(AQ2:AQ20)</f>
        <v>12723</v>
      </c>
      <c r="AR21" s="3">
        <f>SUM(AR2:AR20)</f>
        <v>70</v>
      </c>
      <c r="AS21" s="3">
        <f t="shared" si="3"/>
        <v>12793</v>
      </c>
      <c r="AT21" s="3">
        <f>AS21-U21</f>
        <v>148</v>
      </c>
      <c r="AU21" s="7">
        <f t="shared" si="4"/>
        <v>1.1568826702102712E-2</v>
      </c>
    </row>
    <row r="22" spans="1:47" x14ac:dyDescent="0.2">
      <c r="A22" t="s">
        <v>71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v>1</v>
      </c>
      <c r="S22" s="3"/>
      <c r="T22" s="3"/>
      <c r="U22" s="3">
        <f t="shared" ref="U22:U41" si="6">SUM(B22:T22)</f>
        <v>1</v>
      </c>
      <c r="V22" s="3">
        <v>10</v>
      </c>
      <c r="W22" s="3"/>
      <c r="X22" s="3"/>
      <c r="Y22" s="3"/>
      <c r="Z22" s="3"/>
      <c r="AA22" s="3"/>
      <c r="AB22" s="3"/>
      <c r="AC22" s="3">
        <v>1</v>
      </c>
      <c r="AD22" s="3"/>
      <c r="AE22" s="3">
        <v>3</v>
      </c>
      <c r="AF22" s="3"/>
      <c r="AG22" s="3"/>
      <c r="AH22" s="3">
        <v>1</v>
      </c>
      <c r="AI22" s="3"/>
      <c r="AJ22" s="3"/>
      <c r="AK22" s="3"/>
      <c r="AL22" s="3"/>
      <c r="AM22" s="3"/>
      <c r="AN22" s="3"/>
      <c r="AO22" s="3"/>
      <c r="AP22" s="3">
        <f t="shared" si="1"/>
        <v>15</v>
      </c>
      <c r="AQ22" s="3">
        <f t="shared" ref="AQ22:AQ41" si="7">U22+AP22</f>
        <v>16</v>
      </c>
      <c r="AR22" s="3"/>
      <c r="AS22" s="3">
        <f t="shared" si="3"/>
        <v>16</v>
      </c>
      <c r="AT22" s="3">
        <f>AS22-V22</f>
        <v>6</v>
      </c>
      <c r="AU22" s="7">
        <f t="shared" ref="AU22:AU41" si="8">AT22/AS22</f>
        <v>0.375</v>
      </c>
    </row>
    <row r="23" spans="1:47" x14ac:dyDescent="0.2">
      <c r="A23" t="s">
        <v>72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6"/>
        <v>0</v>
      </c>
      <c r="V23" s="3"/>
      <c r="W23" s="3">
        <v>20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>
        <v>1</v>
      </c>
      <c r="AL23" s="3"/>
      <c r="AM23" s="3"/>
      <c r="AN23" s="3"/>
      <c r="AO23" s="3"/>
      <c r="AP23" s="3">
        <f t="shared" si="1"/>
        <v>21</v>
      </c>
      <c r="AQ23" s="3">
        <f t="shared" si="7"/>
        <v>21</v>
      </c>
      <c r="AR23" s="3"/>
      <c r="AS23" s="3">
        <f t="shared" si="3"/>
        <v>21</v>
      </c>
      <c r="AT23" s="3">
        <f>AS23-W23</f>
        <v>1</v>
      </c>
      <c r="AU23" s="7">
        <f t="shared" si="8"/>
        <v>4.7619047619047616E-2</v>
      </c>
    </row>
    <row r="24" spans="1:47" x14ac:dyDescent="0.2">
      <c r="A24" t="s">
        <v>73</v>
      </c>
      <c r="B24" s="3">
        <v>1</v>
      </c>
      <c r="C24" s="3"/>
      <c r="D24" s="3"/>
      <c r="E24" s="3"/>
      <c r="F24" s="3">
        <v>1</v>
      </c>
      <c r="G24" s="3">
        <v>1</v>
      </c>
      <c r="H24" s="3">
        <v>3</v>
      </c>
      <c r="I24" s="3">
        <v>1</v>
      </c>
      <c r="J24" s="3"/>
      <c r="K24" s="3"/>
      <c r="L24" s="3"/>
      <c r="M24" s="3">
        <v>1</v>
      </c>
      <c r="N24" s="3"/>
      <c r="O24" s="3">
        <v>4</v>
      </c>
      <c r="P24" s="3"/>
      <c r="Q24" s="3">
        <v>4</v>
      </c>
      <c r="R24" s="3">
        <v>1</v>
      </c>
      <c r="S24" s="3"/>
      <c r="T24" s="3">
        <v>2</v>
      </c>
      <c r="U24" s="3">
        <f t="shared" si="6"/>
        <v>19</v>
      </c>
      <c r="V24" s="3"/>
      <c r="W24" s="3">
        <v>1</v>
      </c>
      <c r="X24" s="3">
        <v>198</v>
      </c>
      <c r="Y24" s="3"/>
      <c r="Z24" s="3"/>
      <c r="AA24" s="3"/>
      <c r="AB24" s="3"/>
      <c r="AC24" s="3">
        <v>4</v>
      </c>
      <c r="AD24" s="3"/>
      <c r="AE24" s="3"/>
      <c r="AF24" s="3"/>
      <c r="AG24" s="3"/>
      <c r="AH24" s="3">
        <v>1</v>
      </c>
      <c r="AI24" s="3"/>
      <c r="AJ24" s="3"/>
      <c r="AK24" s="3">
        <v>1</v>
      </c>
      <c r="AL24" s="3"/>
      <c r="AM24" s="3">
        <v>5</v>
      </c>
      <c r="AN24" s="3"/>
      <c r="AO24" s="3">
        <v>1</v>
      </c>
      <c r="AP24" s="3">
        <f t="shared" si="1"/>
        <v>211</v>
      </c>
      <c r="AQ24" s="3">
        <f t="shared" si="7"/>
        <v>230</v>
      </c>
      <c r="AR24" s="3"/>
      <c r="AS24" s="3">
        <f t="shared" si="3"/>
        <v>230</v>
      </c>
      <c r="AT24" s="3">
        <f>AS24-X24</f>
        <v>32</v>
      </c>
      <c r="AU24" s="7">
        <f t="shared" si="8"/>
        <v>0.1391304347826087</v>
      </c>
    </row>
    <row r="25" spans="1:47" x14ac:dyDescent="0.2">
      <c r="A25" t="s">
        <v>74</v>
      </c>
      <c r="B25" s="3"/>
      <c r="C25" s="3"/>
      <c r="D25" s="3"/>
      <c r="E25" s="3"/>
      <c r="F25" s="3"/>
      <c r="G25" s="3"/>
      <c r="H25" s="3">
        <v>8</v>
      </c>
      <c r="I25" s="3">
        <v>1</v>
      </c>
      <c r="J25" s="3"/>
      <c r="K25" s="3"/>
      <c r="L25" s="3"/>
      <c r="M25" s="3">
        <v>2</v>
      </c>
      <c r="N25" s="3">
        <v>2</v>
      </c>
      <c r="O25" s="3">
        <v>6</v>
      </c>
      <c r="P25" s="3"/>
      <c r="Q25" s="3">
        <v>4</v>
      </c>
      <c r="R25" s="3"/>
      <c r="S25" s="3"/>
      <c r="T25" s="3"/>
      <c r="U25" s="3">
        <f t="shared" si="6"/>
        <v>23</v>
      </c>
      <c r="V25" s="3"/>
      <c r="W25" s="3"/>
      <c r="X25" s="3"/>
      <c r="Y25" s="3">
        <v>124</v>
      </c>
      <c r="Z25" s="3"/>
      <c r="AA25" s="3">
        <v>2</v>
      </c>
      <c r="AB25" s="3"/>
      <c r="AC25" s="3"/>
      <c r="AD25" s="3"/>
      <c r="AE25" s="3"/>
      <c r="AF25" s="3"/>
      <c r="AG25" s="3"/>
      <c r="AH25" s="3">
        <v>1</v>
      </c>
      <c r="AI25" s="3"/>
      <c r="AJ25" s="3"/>
      <c r="AK25" s="3">
        <v>1</v>
      </c>
      <c r="AL25" s="3"/>
      <c r="AM25" s="3"/>
      <c r="AN25" s="3"/>
      <c r="AO25" s="3"/>
      <c r="AP25" s="3">
        <f t="shared" si="1"/>
        <v>128</v>
      </c>
      <c r="AQ25" s="3">
        <f t="shared" si="7"/>
        <v>151</v>
      </c>
      <c r="AR25" s="3"/>
      <c r="AS25" s="3">
        <f t="shared" si="3"/>
        <v>151</v>
      </c>
      <c r="AT25" s="3">
        <f>AS25-Y25</f>
        <v>27</v>
      </c>
      <c r="AU25" s="7">
        <f t="shared" si="8"/>
        <v>0.17880794701986755</v>
      </c>
    </row>
    <row r="26" spans="1:47" x14ac:dyDescent="0.2">
      <c r="A26" t="s">
        <v>75</v>
      </c>
      <c r="B26" s="3"/>
      <c r="C26" s="3"/>
      <c r="D26" s="3"/>
      <c r="E26" s="3"/>
      <c r="F26" s="3"/>
      <c r="G26" s="3"/>
      <c r="H26" s="3">
        <v>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>
        <v>1</v>
      </c>
      <c r="U26" s="3">
        <f t="shared" si="6"/>
        <v>2</v>
      </c>
      <c r="V26" s="3"/>
      <c r="W26" s="3"/>
      <c r="X26" s="3"/>
      <c r="Y26" s="3"/>
      <c r="Z26" s="3">
        <v>3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>
        <f t="shared" si="1"/>
        <v>3</v>
      </c>
      <c r="AQ26" s="3">
        <f t="shared" si="7"/>
        <v>5</v>
      </c>
      <c r="AR26" s="3"/>
      <c r="AS26" s="3">
        <f t="shared" si="3"/>
        <v>5</v>
      </c>
      <c r="AT26" s="3">
        <f>AS26-Z26</f>
        <v>2</v>
      </c>
      <c r="AU26" s="7">
        <f t="shared" si="8"/>
        <v>0.4</v>
      </c>
    </row>
    <row r="27" spans="1:47" x14ac:dyDescent="0.2">
      <c r="A27" t="s">
        <v>76</v>
      </c>
      <c r="B27" s="3"/>
      <c r="C27" s="3"/>
      <c r="D27" s="3"/>
      <c r="E27" s="3"/>
      <c r="F27" s="3"/>
      <c r="G27" s="3"/>
      <c r="H27" s="3">
        <v>3</v>
      </c>
      <c r="I27" s="3">
        <v>1</v>
      </c>
      <c r="J27" s="3"/>
      <c r="K27" s="3"/>
      <c r="L27" s="3"/>
      <c r="M27" s="3">
        <v>2</v>
      </c>
      <c r="N27" s="3"/>
      <c r="O27" s="3">
        <v>1</v>
      </c>
      <c r="P27" s="3"/>
      <c r="Q27" s="3">
        <v>1</v>
      </c>
      <c r="R27" s="3"/>
      <c r="S27" s="3"/>
      <c r="T27" s="3">
        <v>3</v>
      </c>
      <c r="U27" s="3">
        <f t="shared" si="6"/>
        <v>11</v>
      </c>
      <c r="V27" s="3"/>
      <c r="W27" s="3"/>
      <c r="X27" s="3">
        <v>1</v>
      </c>
      <c r="Y27" s="3">
        <v>6</v>
      </c>
      <c r="Z27" s="3"/>
      <c r="AA27" s="3">
        <v>36</v>
      </c>
      <c r="AB27" s="3"/>
      <c r="AC27" s="3"/>
      <c r="AD27" s="3"/>
      <c r="AE27" s="3">
        <v>1</v>
      </c>
      <c r="AF27" s="3"/>
      <c r="AG27" s="3"/>
      <c r="AH27" s="3"/>
      <c r="AI27" s="3"/>
      <c r="AJ27" s="3"/>
      <c r="AK27" s="3">
        <v>1</v>
      </c>
      <c r="AL27" s="3"/>
      <c r="AM27" s="3"/>
      <c r="AN27" s="3"/>
      <c r="AO27" s="3"/>
      <c r="AP27" s="3">
        <f t="shared" si="1"/>
        <v>45</v>
      </c>
      <c r="AQ27" s="3">
        <f t="shared" si="7"/>
        <v>56</v>
      </c>
      <c r="AR27" s="3"/>
      <c r="AS27" s="3">
        <f t="shared" si="3"/>
        <v>56</v>
      </c>
      <c r="AT27" s="3">
        <f>AS27-AA27</f>
        <v>20</v>
      </c>
      <c r="AU27" s="7">
        <f t="shared" si="8"/>
        <v>0.35714285714285715</v>
      </c>
    </row>
    <row r="28" spans="1:47" x14ac:dyDescent="0.2">
      <c r="A28" t="s">
        <v>77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6"/>
        <v>0</v>
      </c>
      <c r="V28" s="3"/>
      <c r="W28" s="3"/>
      <c r="X28" s="3"/>
      <c r="Y28" s="3"/>
      <c r="Z28" s="3"/>
      <c r="AA28" s="3"/>
      <c r="AB28" s="3">
        <v>8</v>
      </c>
      <c r="AC28" s="3"/>
      <c r="AD28" s="3"/>
      <c r="AE28" s="3"/>
      <c r="AF28" s="3"/>
      <c r="AG28" s="3"/>
      <c r="AH28" s="3"/>
      <c r="AI28" s="3"/>
      <c r="AJ28" s="3"/>
      <c r="AK28" s="3">
        <v>1</v>
      </c>
      <c r="AL28" s="3">
        <v>1</v>
      </c>
      <c r="AM28" s="3"/>
      <c r="AN28" s="3"/>
      <c r="AO28" s="3"/>
      <c r="AP28" s="3">
        <f t="shared" si="1"/>
        <v>10</v>
      </c>
      <c r="AQ28" s="3">
        <f t="shared" si="7"/>
        <v>10</v>
      </c>
      <c r="AR28" s="3"/>
      <c r="AS28" s="3">
        <f t="shared" si="3"/>
        <v>10</v>
      </c>
      <c r="AT28" s="3">
        <f>AS28-AB28</f>
        <v>2</v>
      </c>
      <c r="AU28" s="7">
        <f t="shared" si="8"/>
        <v>0.2</v>
      </c>
    </row>
    <row r="29" spans="1:47" x14ac:dyDescent="0.2">
      <c r="A29" t="s">
        <v>78</v>
      </c>
      <c r="B29" s="3"/>
      <c r="C29" s="3">
        <v>1</v>
      </c>
      <c r="D29" s="3"/>
      <c r="E29" s="3"/>
      <c r="F29" s="3"/>
      <c r="G29" s="3"/>
      <c r="H29" s="3">
        <v>3</v>
      </c>
      <c r="I29" s="3"/>
      <c r="J29" s="3"/>
      <c r="K29" s="3"/>
      <c r="L29" s="3"/>
      <c r="M29" s="3"/>
      <c r="N29" s="3"/>
      <c r="O29" s="3"/>
      <c r="P29" s="3"/>
      <c r="Q29" s="3">
        <v>1</v>
      </c>
      <c r="R29" s="3">
        <v>1</v>
      </c>
      <c r="S29" s="3"/>
      <c r="T29" s="3"/>
      <c r="U29" s="3">
        <f t="shared" si="6"/>
        <v>6</v>
      </c>
      <c r="V29" s="3"/>
      <c r="W29" s="3"/>
      <c r="X29" s="3">
        <v>8</v>
      </c>
      <c r="Y29" s="3"/>
      <c r="Z29" s="3"/>
      <c r="AA29" s="3"/>
      <c r="AB29" s="3"/>
      <c r="AC29" s="3">
        <v>52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>
        <f t="shared" si="1"/>
        <v>60</v>
      </c>
      <c r="AQ29" s="3">
        <f t="shared" si="7"/>
        <v>66</v>
      </c>
      <c r="AR29" s="3"/>
      <c r="AS29" s="3">
        <f t="shared" si="3"/>
        <v>66</v>
      </c>
      <c r="AT29" s="3">
        <f>AS29-AC29</f>
        <v>14</v>
      </c>
      <c r="AU29" s="7">
        <f t="shared" si="8"/>
        <v>0.21212121212121213</v>
      </c>
    </row>
    <row r="30" spans="1:47" x14ac:dyDescent="0.2">
      <c r="A30" t="s">
        <v>79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6"/>
        <v>0</v>
      </c>
      <c r="V30" s="3"/>
      <c r="W30" s="3"/>
      <c r="X30" s="3"/>
      <c r="Y30" s="3"/>
      <c r="Z30" s="3"/>
      <c r="AA30" s="3"/>
      <c r="AB30" s="3"/>
      <c r="AC30" s="3"/>
      <c r="AD30" s="3">
        <v>1</v>
      </c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>
        <f t="shared" si="1"/>
        <v>1</v>
      </c>
      <c r="AQ30" s="3">
        <f t="shared" si="7"/>
        <v>1</v>
      </c>
      <c r="AR30" s="3"/>
      <c r="AS30" s="3">
        <f t="shared" si="3"/>
        <v>1</v>
      </c>
      <c r="AT30" s="3">
        <f>AS30-AD30</f>
        <v>0</v>
      </c>
      <c r="AU30" s="7">
        <f t="shared" si="8"/>
        <v>0</v>
      </c>
    </row>
    <row r="31" spans="1:47" x14ac:dyDescent="0.2">
      <c r="A31" t="s">
        <v>80</v>
      </c>
      <c r="B31" s="3"/>
      <c r="C31" s="3">
        <v>1</v>
      </c>
      <c r="D31" s="3"/>
      <c r="E31" s="3">
        <v>1</v>
      </c>
      <c r="F31" s="3"/>
      <c r="G31" s="3"/>
      <c r="H31" s="3">
        <v>1</v>
      </c>
      <c r="I31" s="3"/>
      <c r="J31" s="3"/>
      <c r="K31" s="3"/>
      <c r="L31" s="3"/>
      <c r="M31" s="3"/>
      <c r="N31" s="3"/>
      <c r="O31" s="3">
        <v>1</v>
      </c>
      <c r="P31" s="3"/>
      <c r="Q31" s="3">
        <v>3</v>
      </c>
      <c r="R31" s="3"/>
      <c r="S31" s="3"/>
      <c r="T31" s="3">
        <v>1</v>
      </c>
      <c r="U31" s="3">
        <f t="shared" si="6"/>
        <v>8</v>
      </c>
      <c r="V31" s="3"/>
      <c r="W31" s="3"/>
      <c r="X31" s="3"/>
      <c r="Y31" s="3"/>
      <c r="Z31" s="3"/>
      <c r="AA31" s="3">
        <v>1</v>
      </c>
      <c r="AB31" s="3"/>
      <c r="AC31" s="3"/>
      <c r="AD31" s="3"/>
      <c r="AE31" s="3">
        <v>93</v>
      </c>
      <c r="AF31" s="3"/>
      <c r="AG31" s="3"/>
      <c r="AH31" s="3">
        <v>7</v>
      </c>
      <c r="AI31" s="3"/>
      <c r="AJ31" s="3"/>
      <c r="AK31" s="3"/>
      <c r="AL31" s="3">
        <v>1</v>
      </c>
      <c r="AM31" s="3"/>
      <c r="AN31" s="3"/>
      <c r="AO31" s="3"/>
      <c r="AP31" s="3">
        <f t="shared" si="1"/>
        <v>102</v>
      </c>
      <c r="AQ31" s="3">
        <f t="shared" si="7"/>
        <v>110</v>
      </c>
      <c r="AR31" s="3"/>
      <c r="AS31" s="3">
        <f t="shared" si="3"/>
        <v>110</v>
      </c>
      <c r="AT31" s="3">
        <f>AS31-AE31</f>
        <v>17</v>
      </c>
      <c r="AU31" s="7">
        <f t="shared" si="8"/>
        <v>0.15454545454545454</v>
      </c>
    </row>
    <row r="32" spans="1:47" x14ac:dyDescent="0.2">
      <c r="A32" t="s">
        <v>81</v>
      </c>
      <c r="B32" s="3"/>
      <c r="C32" s="3"/>
      <c r="D32" s="3"/>
      <c r="E32" s="3"/>
      <c r="F32" s="3"/>
      <c r="G32" s="3"/>
      <c r="H32" s="3">
        <v>11</v>
      </c>
      <c r="I32" s="3"/>
      <c r="J32" s="3"/>
      <c r="K32" s="3"/>
      <c r="L32" s="3"/>
      <c r="M32" s="3"/>
      <c r="N32" s="3"/>
      <c r="O32" s="3">
        <v>2</v>
      </c>
      <c r="P32" s="3"/>
      <c r="Q32" s="3">
        <v>2</v>
      </c>
      <c r="R32" s="3"/>
      <c r="S32" s="3"/>
      <c r="T32" s="3"/>
      <c r="U32" s="3">
        <f t="shared" si="6"/>
        <v>15</v>
      </c>
      <c r="V32" s="3"/>
      <c r="W32" s="3"/>
      <c r="X32" s="3"/>
      <c r="Y32" s="3">
        <v>1</v>
      </c>
      <c r="Z32" s="3"/>
      <c r="AA32" s="3"/>
      <c r="AB32" s="3"/>
      <c r="AC32" s="3"/>
      <c r="AD32" s="3"/>
      <c r="AE32" s="3"/>
      <c r="AF32" s="3">
        <v>29</v>
      </c>
      <c r="AG32" s="3"/>
      <c r="AH32" s="3"/>
      <c r="AI32" s="3"/>
      <c r="AJ32" s="3"/>
      <c r="AK32" s="3"/>
      <c r="AL32" s="3"/>
      <c r="AM32" s="3"/>
      <c r="AN32" s="3"/>
      <c r="AO32" s="3"/>
      <c r="AP32" s="3">
        <f t="shared" si="1"/>
        <v>30</v>
      </c>
      <c r="AQ32" s="3">
        <f t="shared" si="7"/>
        <v>45</v>
      </c>
      <c r="AR32" s="3"/>
      <c r="AS32" s="3">
        <f t="shared" si="3"/>
        <v>45</v>
      </c>
      <c r="AT32" s="3">
        <f>AS32-AF32</f>
        <v>16</v>
      </c>
      <c r="AU32" s="7">
        <f t="shared" si="8"/>
        <v>0.35555555555555557</v>
      </c>
    </row>
    <row r="33" spans="1:47" x14ac:dyDescent="0.2">
      <c r="A33" t="s">
        <v>82</v>
      </c>
      <c r="B33" s="3"/>
      <c r="C33" s="3">
        <v>1</v>
      </c>
      <c r="D33" s="3"/>
      <c r="E33" s="3"/>
      <c r="F33" s="3"/>
      <c r="G33" s="3"/>
      <c r="H33" s="3">
        <v>1</v>
      </c>
      <c r="I33" s="3"/>
      <c r="J33" s="3"/>
      <c r="K33" s="3"/>
      <c r="L33" s="3">
        <v>1</v>
      </c>
      <c r="M33" s="3">
        <v>1</v>
      </c>
      <c r="N33" s="3"/>
      <c r="O33" s="3"/>
      <c r="P33" s="3"/>
      <c r="Q33" s="3"/>
      <c r="R33" s="3"/>
      <c r="S33" s="3"/>
      <c r="T33" s="3"/>
      <c r="U33" s="3">
        <f t="shared" si="6"/>
        <v>4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>
        <v>11</v>
      </c>
      <c r="AH33" s="3"/>
      <c r="AI33" s="3"/>
      <c r="AJ33" s="3"/>
      <c r="AK33" s="3"/>
      <c r="AL33" s="3"/>
      <c r="AM33" s="3"/>
      <c r="AN33" s="3"/>
      <c r="AO33" s="3"/>
      <c r="AP33" s="3">
        <f t="shared" si="1"/>
        <v>11</v>
      </c>
      <c r="AQ33" s="3">
        <f t="shared" si="7"/>
        <v>15</v>
      </c>
      <c r="AR33" s="3"/>
      <c r="AS33" s="3">
        <f t="shared" si="3"/>
        <v>15</v>
      </c>
      <c r="AT33" s="3">
        <f>AS33-AG33</f>
        <v>4</v>
      </c>
      <c r="AU33" s="7">
        <f t="shared" si="8"/>
        <v>0.26666666666666666</v>
      </c>
    </row>
    <row r="34" spans="1:47" x14ac:dyDescent="0.2">
      <c r="A34" t="s">
        <v>83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6"/>
        <v>0</v>
      </c>
      <c r="V34" s="3"/>
      <c r="W34" s="3"/>
      <c r="X34" s="3"/>
      <c r="Y34" s="3"/>
      <c r="Z34" s="3"/>
      <c r="AA34" s="3"/>
      <c r="AB34" s="3"/>
      <c r="AC34" s="3"/>
      <c r="AD34" s="3"/>
      <c r="AE34" s="3">
        <v>1</v>
      </c>
      <c r="AF34" s="3"/>
      <c r="AG34" s="3"/>
      <c r="AH34" s="3">
        <v>65</v>
      </c>
      <c r="AI34" s="3"/>
      <c r="AJ34" s="3">
        <v>1</v>
      </c>
      <c r="AK34" s="3">
        <v>4</v>
      </c>
      <c r="AL34" s="3"/>
      <c r="AM34" s="3"/>
      <c r="AN34" s="3"/>
      <c r="AO34" s="3"/>
      <c r="AP34" s="3">
        <f t="shared" si="1"/>
        <v>71</v>
      </c>
      <c r="AQ34" s="3">
        <f t="shared" si="7"/>
        <v>71</v>
      </c>
      <c r="AR34" s="3"/>
      <c r="AS34" s="3">
        <f t="shared" si="3"/>
        <v>71</v>
      </c>
      <c r="AT34" s="3">
        <f>AS34-AH34</f>
        <v>6</v>
      </c>
      <c r="AU34" s="7">
        <f t="shared" si="8"/>
        <v>8.4507042253521125E-2</v>
      </c>
    </row>
    <row r="35" spans="1:47" x14ac:dyDescent="0.2">
      <c r="A35" t="s">
        <v>84</v>
      </c>
      <c r="B35" s="3">
        <v>1</v>
      </c>
      <c r="C35" s="3"/>
      <c r="D35" s="3"/>
      <c r="E35" s="3"/>
      <c r="F35" s="3"/>
      <c r="G35" s="3"/>
      <c r="H35" s="3">
        <v>1</v>
      </c>
      <c r="I35" s="3">
        <v>1</v>
      </c>
      <c r="J35" s="3"/>
      <c r="K35" s="3"/>
      <c r="L35" s="3">
        <v>1</v>
      </c>
      <c r="M35" s="3"/>
      <c r="N35" s="3"/>
      <c r="O35" s="3">
        <v>1</v>
      </c>
      <c r="P35" s="3"/>
      <c r="Q35" s="3">
        <v>1</v>
      </c>
      <c r="R35" s="3"/>
      <c r="S35" s="3"/>
      <c r="T35" s="3">
        <v>1</v>
      </c>
      <c r="U35" s="3">
        <f t="shared" si="6"/>
        <v>7</v>
      </c>
      <c r="V35" s="3"/>
      <c r="W35" s="3"/>
      <c r="X35" s="3"/>
      <c r="Y35" s="3"/>
      <c r="Z35" s="3"/>
      <c r="AA35" s="3"/>
      <c r="AB35" s="3"/>
      <c r="AC35" s="3"/>
      <c r="AD35" s="3"/>
      <c r="AE35" s="3">
        <v>1</v>
      </c>
      <c r="AF35" s="3"/>
      <c r="AG35" s="3"/>
      <c r="AH35" s="3">
        <v>1</v>
      </c>
      <c r="AI35" s="3">
        <v>24</v>
      </c>
      <c r="AJ35" s="3"/>
      <c r="AK35" s="3"/>
      <c r="AL35" s="3"/>
      <c r="AM35" s="3"/>
      <c r="AN35" s="3"/>
      <c r="AO35" s="3"/>
      <c r="AP35" s="3">
        <f t="shared" si="1"/>
        <v>26</v>
      </c>
      <c r="AQ35" s="3">
        <f t="shared" si="7"/>
        <v>33</v>
      </c>
      <c r="AR35" s="3"/>
      <c r="AS35" s="3">
        <f t="shared" si="3"/>
        <v>33</v>
      </c>
      <c r="AT35" s="3">
        <f>AS35-AI35</f>
        <v>9</v>
      </c>
      <c r="AU35" s="7">
        <f t="shared" si="8"/>
        <v>0.27272727272727271</v>
      </c>
    </row>
    <row r="36" spans="1:47" x14ac:dyDescent="0.2">
      <c r="A36" t="s">
        <v>85</v>
      </c>
      <c r="B36" s="3"/>
      <c r="C36" s="3"/>
      <c r="D36" s="3"/>
      <c r="E36" s="3"/>
      <c r="F36" s="3"/>
      <c r="G36" s="3">
        <v>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>
        <f t="shared" si="6"/>
        <v>1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>
        <v>11</v>
      </c>
      <c r="AK36" s="3">
        <v>1</v>
      </c>
      <c r="AL36" s="3"/>
      <c r="AM36" s="3"/>
      <c r="AN36" s="3"/>
      <c r="AO36" s="3"/>
      <c r="AP36" s="3">
        <f t="shared" si="1"/>
        <v>12</v>
      </c>
      <c r="AQ36" s="3">
        <f t="shared" si="7"/>
        <v>13</v>
      </c>
      <c r="AR36" s="3"/>
      <c r="AS36" s="3">
        <f t="shared" si="3"/>
        <v>13</v>
      </c>
      <c r="AT36" s="3">
        <f>AS36-AJ36</f>
        <v>2</v>
      </c>
      <c r="AU36" s="7">
        <f t="shared" si="8"/>
        <v>0.15384615384615385</v>
      </c>
    </row>
    <row r="37" spans="1:47" x14ac:dyDescent="0.2">
      <c r="A37" t="s">
        <v>86</v>
      </c>
      <c r="B37" s="3"/>
      <c r="C37" s="3"/>
      <c r="D37" s="3"/>
      <c r="E37" s="3"/>
      <c r="F37" s="3">
        <v>1</v>
      </c>
      <c r="G37" s="3"/>
      <c r="H37" s="3">
        <v>11</v>
      </c>
      <c r="I37" s="3">
        <v>4</v>
      </c>
      <c r="J37" s="3"/>
      <c r="K37" s="3">
        <v>1</v>
      </c>
      <c r="L37" s="3"/>
      <c r="M37" s="3">
        <v>1</v>
      </c>
      <c r="N37" s="3">
        <v>1</v>
      </c>
      <c r="O37" s="3">
        <v>7</v>
      </c>
      <c r="P37" s="3"/>
      <c r="Q37" s="3">
        <v>1</v>
      </c>
      <c r="R37" s="3"/>
      <c r="S37" s="3"/>
      <c r="T37" s="3">
        <v>3</v>
      </c>
      <c r="U37" s="3">
        <f t="shared" si="6"/>
        <v>30</v>
      </c>
      <c r="V37" s="3"/>
      <c r="W37" s="3"/>
      <c r="X37" s="3">
        <v>3</v>
      </c>
      <c r="Y37" s="3"/>
      <c r="Z37" s="3"/>
      <c r="AA37" s="3"/>
      <c r="AB37" s="3"/>
      <c r="AC37" s="3">
        <v>2</v>
      </c>
      <c r="AD37" s="3"/>
      <c r="AE37" s="3"/>
      <c r="AF37" s="3"/>
      <c r="AG37" s="3" t="s">
        <v>222</v>
      </c>
      <c r="AH37" s="3">
        <v>20</v>
      </c>
      <c r="AI37" s="3"/>
      <c r="AJ37" s="3">
        <v>1</v>
      </c>
      <c r="AK37" s="3">
        <v>259</v>
      </c>
      <c r="AL37" s="3">
        <v>11</v>
      </c>
      <c r="AM37" s="3"/>
      <c r="AN37" s="3">
        <v>1</v>
      </c>
      <c r="AO37" s="3"/>
      <c r="AP37" s="3">
        <f t="shared" si="1"/>
        <v>297</v>
      </c>
      <c r="AQ37" s="3">
        <f t="shared" si="7"/>
        <v>327</v>
      </c>
      <c r="AR37" s="3"/>
      <c r="AS37" s="3">
        <f t="shared" si="3"/>
        <v>327</v>
      </c>
      <c r="AT37" s="3">
        <f>AS37-AK37</f>
        <v>68</v>
      </c>
      <c r="AU37" s="7">
        <f t="shared" si="8"/>
        <v>0.20795107033639143</v>
      </c>
    </row>
    <row r="38" spans="1:47" x14ac:dyDescent="0.2">
      <c r="A38" t="s">
        <v>87</v>
      </c>
      <c r="B38" s="3"/>
      <c r="C38" s="3"/>
      <c r="D38" s="3">
        <v>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>
        <v>1</v>
      </c>
      <c r="R38" s="3"/>
      <c r="S38" s="3"/>
      <c r="T38" s="3"/>
      <c r="U38" s="3">
        <f t="shared" si="6"/>
        <v>2</v>
      </c>
      <c r="V38" s="3">
        <v>1</v>
      </c>
      <c r="W38" s="3"/>
      <c r="X38" s="3">
        <v>1</v>
      </c>
      <c r="Y38" s="3"/>
      <c r="Z38" s="3"/>
      <c r="AA38" s="3"/>
      <c r="AB38" s="3">
        <v>1</v>
      </c>
      <c r="AC38" s="3"/>
      <c r="AD38" s="3"/>
      <c r="AE38" s="3"/>
      <c r="AF38" s="3"/>
      <c r="AG38" s="3"/>
      <c r="AH38" s="3">
        <v>3</v>
      </c>
      <c r="AI38" s="3"/>
      <c r="AJ38" s="3"/>
      <c r="AK38" s="3">
        <v>10</v>
      </c>
      <c r="AL38" s="3">
        <v>116</v>
      </c>
      <c r="AM38" s="3"/>
      <c r="AN38" s="3"/>
      <c r="AO38" s="3"/>
      <c r="AP38" s="3">
        <f t="shared" si="1"/>
        <v>132</v>
      </c>
      <c r="AQ38" s="3">
        <f t="shared" si="7"/>
        <v>134</v>
      </c>
      <c r="AR38" s="3"/>
      <c r="AS38" s="3">
        <f t="shared" si="3"/>
        <v>134</v>
      </c>
      <c r="AT38" s="3">
        <f>AS38-AL38</f>
        <v>18</v>
      </c>
      <c r="AU38" s="7">
        <f t="shared" si="8"/>
        <v>0.13432835820895522</v>
      </c>
    </row>
    <row r="39" spans="1:47" x14ac:dyDescent="0.2">
      <c r="A39" t="s">
        <v>88</v>
      </c>
      <c r="B39" s="3"/>
      <c r="C39" s="3"/>
      <c r="D39" s="3"/>
      <c r="E39" s="3"/>
      <c r="F39" s="3"/>
      <c r="G39" s="3">
        <v>1</v>
      </c>
      <c r="H39" s="3">
        <v>1</v>
      </c>
      <c r="I39" s="3">
        <v>1</v>
      </c>
      <c r="J39" s="3"/>
      <c r="K39" s="3"/>
      <c r="L39" s="3"/>
      <c r="M39" s="3"/>
      <c r="N39" s="3"/>
      <c r="O39" s="3">
        <v>2</v>
      </c>
      <c r="P39" s="3"/>
      <c r="Q39" s="3"/>
      <c r="R39" s="3"/>
      <c r="S39" s="3"/>
      <c r="T39" s="3"/>
      <c r="U39" s="3">
        <f t="shared" si="6"/>
        <v>5</v>
      </c>
      <c r="V39" s="3"/>
      <c r="W39" s="3"/>
      <c r="X39" s="3">
        <v>2</v>
      </c>
      <c r="Y39" s="3"/>
      <c r="Z39" s="3"/>
      <c r="AA39" s="3"/>
      <c r="AB39" s="3"/>
      <c r="AC39" s="3">
        <v>1</v>
      </c>
      <c r="AD39" s="3"/>
      <c r="AE39" s="3">
        <v>1</v>
      </c>
      <c r="AF39" s="3"/>
      <c r="AG39" s="3"/>
      <c r="AH39" s="3"/>
      <c r="AI39" s="3"/>
      <c r="AJ39" s="3"/>
      <c r="AK39" s="3"/>
      <c r="AL39" s="3"/>
      <c r="AM39" s="3">
        <v>28</v>
      </c>
      <c r="AN39" s="3"/>
      <c r="AO39" s="3"/>
      <c r="AP39" s="3">
        <f t="shared" si="1"/>
        <v>32</v>
      </c>
      <c r="AQ39" s="3">
        <f t="shared" si="7"/>
        <v>37</v>
      </c>
      <c r="AR39" s="3"/>
      <c r="AS39" s="3">
        <f t="shared" si="3"/>
        <v>37</v>
      </c>
      <c r="AT39" s="3">
        <f>AS39-AM39</f>
        <v>9</v>
      </c>
      <c r="AU39" s="7">
        <f t="shared" si="8"/>
        <v>0.24324324324324326</v>
      </c>
    </row>
    <row r="40" spans="1:47" x14ac:dyDescent="0.2">
      <c r="A40" t="s">
        <v>89</v>
      </c>
      <c r="B40" s="3"/>
      <c r="C40" s="3">
        <v>1</v>
      </c>
      <c r="D40" s="3"/>
      <c r="E40" s="3"/>
      <c r="F40" s="3"/>
      <c r="G40" s="3"/>
      <c r="H40" s="3">
        <v>1</v>
      </c>
      <c r="I40" s="3"/>
      <c r="J40" s="3"/>
      <c r="K40" s="3"/>
      <c r="L40" s="3"/>
      <c r="M40" s="3"/>
      <c r="N40" s="3"/>
      <c r="O40" s="3">
        <v>2</v>
      </c>
      <c r="P40" s="3"/>
      <c r="Q40" s="3"/>
      <c r="R40" s="3"/>
      <c r="S40" s="3"/>
      <c r="T40" s="3"/>
      <c r="U40" s="3">
        <f t="shared" si="6"/>
        <v>4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>
        <v>2</v>
      </c>
      <c r="AL40" s="3"/>
      <c r="AM40" s="3"/>
      <c r="AN40" s="3">
        <v>19</v>
      </c>
      <c r="AO40" s="3"/>
      <c r="AP40" s="3">
        <f t="shared" si="1"/>
        <v>21</v>
      </c>
      <c r="AQ40" s="3">
        <f t="shared" si="7"/>
        <v>25</v>
      </c>
      <c r="AR40" s="3"/>
      <c r="AS40" s="3">
        <f t="shared" si="3"/>
        <v>25</v>
      </c>
      <c r="AT40" s="3">
        <f>AS40-AN40</f>
        <v>6</v>
      </c>
      <c r="AU40" s="7">
        <f t="shared" si="8"/>
        <v>0.24</v>
      </c>
    </row>
    <row r="41" spans="1:47" x14ac:dyDescent="0.2">
      <c r="A41" t="s">
        <v>90</v>
      </c>
      <c r="B41" s="3"/>
      <c r="C41" s="3"/>
      <c r="D41" s="3"/>
      <c r="E41" s="3"/>
      <c r="F41" s="3"/>
      <c r="G41" s="3">
        <v>1</v>
      </c>
      <c r="H41" s="3">
        <v>5</v>
      </c>
      <c r="I41" s="3"/>
      <c r="J41" s="3"/>
      <c r="K41" s="3">
        <v>1</v>
      </c>
      <c r="L41" s="3"/>
      <c r="M41" s="3">
        <v>1</v>
      </c>
      <c r="N41" s="3">
        <v>2</v>
      </c>
      <c r="O41" s="3">
        <v>8</v>
      </c>
      <c r="P41" s="3"/>
      <c r="Q41" s="3">
        <v>2</v>
      </c>
      <c r="R41" s="3"/>
      <c r="S41" s="3"/>
      <c r="T41" s="3">
        <v>1</v>
      </c>
      <c r="U41" s="3">
        <f t="shared" si="6"/>
        <v>21</v>
      </c>
      <c r="V41" s="3"/>
      <c r="W41" s="3"/>
      <c r="X41" s="3">
        <v>3</v>
      </c>
      <c r="Y41" s="3">
        <v>1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>
        <v>72</v>
      </c>
      <c r="AP41" s="3">
        <f t="shared" si="1"/>
        <v>76</v>
      </c>
      <c r="AQ41" s="3">
        <f t="shared" si="7"/>
        <v>97</v>
      </c>
      <c r="AR41" s="3"/>
      <c r="AS41" s="3">
        <f t="shared" si="3"/>
        <v>97</v>
      </c>
      <c r="AT41" s="3">
        <f>AS41-AO41</f>
        <v>25</v>
      </c>
      <c r="AU41" s="7">
        <f t="shared" si="8"/>
        <v>0.25773195876288657</v>
      </c>
    </row>
    <row r="42" spans="1:47" x14ac:dyDescent="0.2">
      <c r="A42" t="s">
        <v>191</v>
      </c>
      <c r="B42" s="3">
        <f t="shared" ref="B42:AR42" si="9">SUM(B22:B41)</f>
        <v>2</v>
      </c>
      <c r="C42" s="3">
        <f t="shared" si="9"/>
        <v>4</v>
      </c>
      <c r="D42" s="3">
        <f t="shared" si="9"/>
        <v>1</v>
      </c>
      <c r="E42" s="3">
        <f t="shared" si="9"/>
        <v>1</v>
      </c>
      <c r="F42" s="3">
        <f t="shared" si="9"/>
        <v>2</v>
      </c>
      <c r="G42" s="3">
        <f t="shared" si="9"/>
        <v>4</v>
      </c>
      <c r="H42" s="3">
        <f t="shared" si="9"/>
        <v>50</v>
      </c>
      <c r="I42" s="3">
        <f t="shared" si="9"/>
        <v>9</v>
      </c>
      <c r="J42" s="3">
        <f t="shared" si="9"/>
        <v>0</v>
      </c>
      <c r="K42" s="3">
        <f t="shared" si="9"/>
        <v>2</v>
      </c>
      <c r="L42" s="3">
        <f t="shared" si="9"/>
        <v>2</v>
      </c>
      <c r="M42" s="3">
        <f t="shared" si="9"/>
        <v>8</v>
      </c>
      <c r="N42" s="3">
        <f t="shared" si="9"/>
        <v>5</v>
      </c>
      <c r="O42" s="3">
        <f t="shared" si="9"/>
        <v>34</v>
      </c>
      <c r="P42" s="3">
        <f t="shared" si="9"/>
        <v>0</v>
      </c>
      <c r="Q42" s="3">
        <f t="shared" si="9"/>
        <v>20</v>
      </c>
      <c r="R42" s="3">
        <f t="shared" si="9"/>
        <v>3</v>
      </c>
      <c r="S42" s="3">
        <f t="shared" si="9"/>
        <v>0</v>
      </c>
      <c r="T42" s="3">
        <f t="shared" si="9"/>
        <v>12</v>
      </c>
      <c r="U42" s="3">
        <f t="shared" si="9"/>
        <v>159</v>
      </c>
      <c r="V42" s="3">
        <f t="shared" si="9"/>
        <v>11</v>
      </c>
      <c r="W42" s="3">
        <f t="shared" si="9"/>
        <v>21</v>
      </c>
      <c r="X42" s="3">
        <f t="shared" si="9"/>
        <v>216</v>
      </c>
      <c r="Y42" s="3">
        <f t="shared" si="9"/>
        <v>132</v>
      </c>
      <c r="Z42" s="3">
        <f t="shared" si="9"/>
        <v>3</v>
      </c>
      <c r="AA42" s="3">
        <f t="shared" si="9"/>
        <v>39</v>
      </c>
      <c r="AB42" s="3">
        <f t="shared" si="9"/>
        <v>9</v>
      </c>
      <c r="AC42" s="3">
        <f t="shared" si="9"/>
        <v>60</v>
      </c>
      <c r="AD42" s="3">
        <f t="shared" si="9"/>
        <v>1</v>
      </c>
      <c r="AE42" s="3">
        <f t="shared" si="9"/>
        <v>100</v>
      </c>
      <c r="AF42" s="3">
        <f t="shared" si="9"/>
        <v>29</v>
      </c>
      <c r="AG42" s="3">
        <f t="shared" si="9"/>
        <v>11</v>
      </c>
      <c r="AH42" s="3">
        <f t="shared" si="9"/>
        <v>99</v>
      </c>
      <c r="AI42" s="3">
        <f t="shared" si="9"/>
        <v>24</v>
      </c>
      <c r="AJ42" s="3">
        <f t="shared" si="9"/>
        <v>13</v>
      </c>
      <c r="AK42" s="3">
        <f t="shared" si="9"/>
        <v>281</v>
      </c>
      <c r="AL42" s="3">
        <f t="shared" si="9"/>
        <v>129</v>
      </c>
      <c r="AM42" s="3">
        <f t="shared" si="9"/>
        <v>33</v>
      </c>
      <c r="AN42" s="3">
        <f t="shared" si="9"/>
        <v>20</v>
      </c>
      <c r="AO42" s="3">
        <f t="shared" si="9"/>
        <v>73</v>
      </c>
      <c r="AP42" s="3">
        <f t="shared" si="9"/>
        <v>1304</v>
      </c>
      <c r="AQ42" s="3">
        <f t="shared" si="9"/>
        <v>1463</v>
      </c>
      <c r="AR42" s="3">
        <f t="shared" si="9"/>
        <v>0</v>
      </c>
      <c r="AS42" s="3">
        <f t="shared" si="3"/>
        <v>1463</v>
      </c>
      <c r="AT42" s="3">
        <f>AS42-AP42</f>
        <v>159</v>
      </c>
      <c r="AU42" s="7">
        <f t="shared" ref="AU42" si="10">AT42/AS42</f>
        <v>0.10868079289131921</v>
      </c>
    </row>
    <row r="43" spans="1:47" x14ac:dyDescent="0.2">
      <c r="A43" t="s">
        <v>203</v>
      </c>
      <c r="B43" s="3">
        <f t="shared" ref="B43:AQ43" si="11">B21+B42</f>
        <v>201</v>
      </c>
      <c r="C43" s="3">
        <f t="shared" si="11"/>
        <v>403</v>
      </c>
      <c r="D43" s="3">
        <f t="shared" si="11"/>
        <v>139</v>
      </c>
      <c r="E43" s="3">
        <f t="shared" si="11"/>
        <v>76</v>
      </c>
      <c r="F43" s="3">
        <f t="shared" si="11"/>
        <v>295</v>
      </c>
      <c r="G43" s="3">
        <f t="shared" si="11"/>
        <v>327</v>
      </c>
      <c r="H43" s="3">
        <f t="shared" si="11"/>
        <v>4027</v>
      </c>
      <c r="I43" s="3">
        <f t="shared" si="11"/>
        <v>1079</v>
      </c>
      <c r="J43" s="3">
        <f t="shared" si="11"/>
        <v>70</v>
      </c>
      <c r="K43" s="3">
        <f t="shared" si="11"/>
        <v>161</v>
      </c>
      <c r="L43" s="3">
        <f t="shared" si="11"/>
        <v>64</v>
      </c>
      <c r="M43" s="3">
        <f t="shared" si="11"/>
        <v>1543</v>
      </c>
      <c r="N43" s="3">
        <f t="shared" si="11"/>
        <v>482</v>
      </c>
      <c r="O43" s="3">
        <f t="shared" si="11"/>
        <v>935</v>
      </c>
      <c r="P43" s="3">
        <f t="shared" si="11"/>
        <v>16</v>
      </c>
      <c r="Q43" s="3">
        <f t="shared" si="11"/>
        <v>1500</v>
      </c>
      <c r="R43" s="3">
        <f t="shared" si="11"/>
        <v>596</v>
      </c>
      <c r="S43" s="3">
        <f t="shared" si="11"/>
        <v>19</v>
      </c>
      <c r="T43" s="3">
        <f t="shared" si="11"/>
        <v>871</v>
      </c>
      <c r="U43" s="3">
        <f t="shared" si="11"/>
        <v>12804</v>
      </c>
      <c r="V43" s="3">
        <f t="shared" si="11"/>
        <v>13</v>
      </c>
      <c r="W43" s="3">
        <f t="shared" si="11"/>
        <v>25</v>
      </c>
      <c r="X43" s="3">
        <f t="shared" si="11"/>
        <v>221</v>
      </c>
      <c r="Y43" s="3">
        <f t="shared" si="11"/>
        <v>155</v>
      </c>
      <c r="Z43" s="3">
        <f t="shared" si="11"/>
        <v>5</v>
      </c>
      <c r="AA43" s="3">
        <f t="shared" si="11"/>
        <v>40</v>
      </c>
      <c r="AB43" s="3">
        <f t="shared" si="11"/>
        <v>12</v>
      </c>
      <c r="AC43" s="3">
        <f t="shared" si="11"/>
        <v>61</v>
      </c>
      <c r="AD43" s="3">
        <f t="shared" si="11"/>
        <v>3</v>
      </c>
      <c r="AE43" s="3">
        <f t="shared" si="11"/>
        <v>107</v>
      </c>
      <c r="AF43" s="3">
        <f t="shared" si="11"/>
        <v>33</v>
      </c>
      <c r="AG43" s="3">
        <f t="shared" si="11"/>
        <v>11</v>
      </c>
      <c r="AH43" s="3">
        <f t="shared" si="11"/>
        <v>103</v>
      </c>
      <c r="AI43" s="3">
        <f t="shared" si="11"/>
        <v>25</v>
      </c>
      <c r="AJ43" s="3">
        <f t="shared" si="11"/>
        <v>15</v>
      </c>
      <c r="AK43" s="3">
        <f t="shared" si="11"/>
        <v>291</v>
      </c>
      <c r="AL43" s="3">
        <f t="shared" si="11"/>
        <v>129</v>
      </c>
      <c r="AM43" s="3">
        <f t="shared" si="11"/>
        <v>35</v>
      </c>
      <c r="AN43" s="3">
        <f t="shared" si="11"/>
        <v>23</v>
      </c>
      <c r="AO43" s="3">
        <f t="shared" si="11"/>
        <v>75</v>
      </c>
      <c r="AP43" s="3">
        <f t="shared" si="11"/>
        <v>1382</v>
      </c>
      <c r="AQ43" s="3">
        <f t="shared" si="11"/>
        <v>14186</v>
      </c>
      <c r="AR43" s="3"/>
      <c r="AS43" s="3">
        <f>AS21+AS42</f>
        <v>14256</v>
      </c>
      <c r="AT43" s="3"/>
      <c r="AU43" s="7"/>
    </row>
    <row r="44" spans="1:47" x14ac:dyDescent="0.2">
      <c r="A44" t="s">
        <v>161</v>
      </c>
      <c r="B44" s="3">
        <v>5</v>
      </c>
      <c r="C44" s="3">
        <v>11</v>
      </c>
      <c r="D44" s="3">
        <v>1</v>
      </c>
      <c r="E44" s="3">
        <v>1</v>
      </c>
      <c r="F44" s="3">
        <v>3</v>
      </c>
      <c r="G44" s="3">
        <v>21</v>
      </c>
      <c r="H44" s="3">
        <v>42</v>
      </c>
      <c r="I44" s="3">
        <v>26</v>
      </c>
      <c r="J44" s="3"/>
      <c r="K44" s="3">
        <v>1</v>
      </c>
      <c r="L44" s="3"/>
      <c r="M44" s="3">
        <v>6</v>
      </c>
      <c r="N44" s="3">
        <v>23</v>
      </c>
      <c r="O44" s="3">
        <v>43</v>
      </c>
      <c r="P44" s="3"/>
      <c r="Q44" s="3">
        <v>16</v>
      </c>
      <c r="R44" s="3">
        <v>17</v>
      </c>
      <c r="S44" s="3">
        <v>2</v>
      </c>
      <c r="T44" s="3">
        <v>20</v>
      </c>
      <c r="U44" s="3">
        <f>SUM(B44:T44)</f>
        <v>238</v>
      </c>
      <c r="V44" s="3"/>
      <c r="W44" s="3"/>
      <c r="X44" s="3"/>
      <c r="Y44" s="3"/>
      <c r="Z44" s="3"/>
      <c r="AA44" s="3"/>
      <c r="AB44" s="3"/>
      <c r="AC44" s="3"/>
      <c r="AD44" s="3"/>
      <c r="AE44" s="3">
        <v>1</v>
      </c>
      <c r="AF44" s="3"/>
      <c r="AG44" s="3">
        <v>1</v>
      </c>
      <c r="AH44" s="3"/>
      <c r="AI44" s="3"/>
      <c r="AJ44" s="3"/>
      <c r="AK44" s="3"/>
      <c r="AL44" s="3"/>
      <c r="AM44" s="3"/>
      <c r="AN44" s="3"/>
      <c r="AO44" s="3"/>
      <c r="AP44" s="3">
        <f>SUM(V44:AO44)</f>
        <v>2</v>
      </c>
      <c r="AQ44" s="3">
        <f>U44+AP44</f>
        <v>240</v>
      </c>
      <c r="AR44" s="3"/>
      <c r="AS44" s="3">
        <f>AQ44+AR44</f>
        <v>240</v>
      </c>
      <c r="AT44" s="3"/>
    </row>
    <row r="45" spans="1:47" x14ac:dyDescent="0.2">
      <c r="A45" t="s">
        <v>5</v>
      </c>
      <c r="B45" s="3"/>
      <c r="C45" s="3"/>
      <c r="D45" s="3"/>
      <c r="E45" s="3"/>
      <c r="F45" s="3">
        <v>2</v>
      </c>
      <c r="G45" s="3">
        <v>1</v>
      </c>
      <c r="H45" s="3">
        <v>6</v>
      </c>
      <c r="I45" s="3">
        <v>1</v>
      </c>
      <c r="J45" s="3"/>
      <c r="K45" s="3"/>
      <c r="L45" s="3"/>
      <c r="M45" s="3">
        <v>1</v>
      </c>
      <c r="N45" s="3">
        <v>1</v>
      </c>
      <c r="O45" s="3">
        <v>2</v>
      </c>
      <c r="P45" s="3"/>
      <c r="Q45" s="3">
        <v>1</v>
      </c>
      <c r="R45" s="3"/>
      <c r="S45" s="3"/>
      <c r="T45" s="3">
        <v>4</v>
      </c>
      <c r="U45" s="3">
        <f>SUM(B45:T45)</f>
        <v>19</v>
      </c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>
        <v>1</v>
      </c>
      <c r="AL45" s="3"/>
      <c r="AM45" s="3"/>
      <c r="AN45" s="3"/>
      <c r="AO45" s="3"/>
      <c r="AP45" s="3">
        <f>SUM(V45:AO45)</f>
        <v>1</v>
      </c>
      <c r="AQ45" s="3"/>
      <c r="AR45" s="3"/>
      <c r="AS45" s="3">
        <f>U45+AP45</f>
        <v>20</v>
      </c>
      <c r="AT45" s="3"/>
    </row>
    <row r="46" spans="1:47" x14ac:dyDescent="0.2">
      <c r="A46" t="s">
        <v>192</v>
      </c>
      <c r="B46" s="3">
        <f>SUM(B43:B45)</f>
        <v>206</v>
      </c>
      <c r="C46" s="3">
        <f t="shared" ref="C46:U46" si="12">SUM(C43:C45)</f>
        <v>414</v>
      </c>
      <c r="D46" s="3">
        <f t="shared" si="12"/>
        <v>140</v>
      </c>
      <c r="E46" s="3">
        <f t="shared" si="12"/>
        <v>77</v>
      </c>
      <c r="F46" s="3">
        <f t="shared" si="12"/>
        <v>300</v>
      </c>
      <c r="G46" s="3">
        <f t="shared" si="12"/>
        <v>349</v>
      </c>
      <c r="H46" s="3">
        <f t="shared" si="12"/>
        <v>4075</v>
      </c>
      <c r="I46" s="3">
        <f t="shared" si="12"/>
        <v>1106</v>
      </c>
      <c r="J46" s="3">
        <f t="shared" si="12"/>
        <v>70</v>
      </c>
      <c r="K46" s="3">
        <f t="shared" si="12"/>
        <v>162</v>
      </c>
      <c r="L46" s="3">
        <f t="shared" si="12"/>
        <v>64</v>
      </c>
      <c r="M46" s="3">
        <f t="shared" si="12"/>
        <v>1550</v>
      </c>
      <c r="N46" s="3">
        <f t="shared" si="12"/>
        <v>506</v>
      </c>
      <c r="O46" s="3">
        <f t="shared" si="12"/>
        <v>980</v>
      </c>
      <c r="P46" s="3">
        <f t="shared" si="12"/>
        <v>16</v>
      </c>
      <c r="Q46" s="3">
        <f t="shared" si="12"/>
        <v>1517</v>
      </c>
      <c r="R46" s="3">
        <f t="shared" si="12"/>
        <v>613</v>
      </c>
      <c r="S46" s="3">
        <f t="shared" si="12"/>
        <v>21</v>
      </c>
      <c r="T46" s="3">
        <f t="shared" si="12"/>
        <v>895</v>
      </c>
      <c r="U46" s="3">
        <f t="shared" si="12"/>
        <v>13061</v>
      </c>
      <c r="V46" s="3">
        <f t="shared" ref="V46:AQ46" si="13">SUM(V43:V45)</f>
        <v>13</v>
      </c>
      <c r="W46" s="3">
        <f t="shared" si="13"/>
        <v>25</v>
      </c>
      <c r="X46" s="3">
        <f t="shared" si="13"/>
        <v>221</v>
      </c>
      <c r="Y46" s="3">
        <f t="shared" si="13"/>
        <v>155</v>
      </c>
      <c r="Z46" s="3">
        <f t="shared" si="13"/>
        <v>5</v>
      </c>
      <c r="AA46" s="3">
        <f t="shared" si="13"/>
        <v>40</v>
      </c>
      <c r="AB46" s="3">
        <f t="shared" si="13"/>
        <v>12</v>
      </c>
      <c r="AC46" s="3">
        <f t="shared" si="13"/>
        <v>61</v>
      </c>
      <c r="AD46" s="3">
        <f t="shared" si="13"/>
        <v>3</v>
      </c>
      <c r="AE46" s="3">
        <f t="shared" si="13"/>
        <v>108</v>
      </c>
      <c r="AF46" s="3">
        <f t="shared" si="13"/>
        <v>33</v>
      </c>
      <c r="AG46" s="3">
        <f t="shared" si="13"/>
        <v>12</v>
      </c>
      <c r="AH46" s="3">
        <f t="shared" si="13"/>
        <v>103</v>
      </c>
      <c r="AI46" s="3">
        <f t="shared" si="13"/>
        <v>25</v>
      </c>
      <c r="AJ46" s="3">
        <f t="shared" si="13"/>
        <v>15</v>
      </c>
      <c r="AK46" s="3">
        <f t="shared" si="13"/>
        <v>292</v>
      </c>
      <c r="AL46" s="3">
        <f t="shared" si="13"/>
        <v>129</v>
      </c>
      <c r="AM46" s="3">
        <f t="shared" si="13"/>
        <v>35</v>
      </c>
      <c r="AN46" s="3">
        <f t="shared" si="13"/>
        <v>23</v>
      </c>
      <c r="AO46" s="3">
        <f t="shared" si="13"/>
        <v>75</v>
      </c>
      <c r="AP46" s="3">
        <f t="shared" si="13"/>
        <v>1385</v>
      </c>
      <c r="AQ46" s="3">
        <f t="shared" si="13"/>
        <v>14426</v>
      </c>
      <c r="AR46" s="3">
        <f>AR21+AR42</f>
        <v>70</v>
      </c>
      <c r="AS46" s="3">
        <f>SUM(AS43:AS45)</f>
        <v>14516</v>
      </c>
      <c r="AT46" s="3"/>
    </row>
    <row r="47" spans="1:47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7" x14ac:dyDescent="0.2">
      <c r="A48" t="s">
        <v>206</v>
      </c>
      <c r="B48" s="3">
        <f>B46-B2</f>
        <v>28</v>
      </c>
      <c r="C48" s="3">
        <f>C46-C3</f>
        <v>28</v>
      </c>
      <c r="D48" s="3">
        <f>D46-D4</f>
        <v>30</v>
      </c>
      <c r="E48" s="3">
        <f>E46-E5</f>
        <v>26</v>
      </c>
      <c r="F48" s="3">
        <f>F46-F6</f>
        <v>49</v>
      </c>
      <c r="G48" s="3">
        <f>G46-G7</f>
        <v>66</v>
      </c>
      <c r="H48" s="3">
        <f>H46-H8</f>
        <v>494</v>
      </c>
      <c r="I48" s="3">
        <f>I46-I9</f>
        <v>176</v>
      </c>
      <c r="J48" s="3">
        <f>J46-J10</f>
        <v>13</v>
      </c>
      <c r="K48" s="3">
        <f>K46-K11</f>
        <v>16</v>
      </c>
      <c r="L48" s="3">
        <f>L46-L12</f>
        <v>19</v>
      </c>
      <c r="M48" s="3">
        <f>M46-M13</f>
        <v>254</v>
      </c>
      <c r="N48" s="3">
        <f>N46-N14</f>
        <v>146</v>
      </c>
      <c r="O48" s="3">
        <f>O46-O15</f>
        <v>441</v>
      </c>
      <c r="P48" s="3">
        <f>P46-P16</f>
        <v>7</v>
      </c>
      <c r="Q48" s="3">
        <f>Q46-Q17</f>
        <v>293</v>
      </c>
      <c r="R48" s="3">
        <f>R46-R18</f>
        <v>100</v>
      </c>
      <c r="S48" s="3">
        <f>S46-S19</f>
        <v>5</v>
      </c>
      <c r="T48" s="3">
        <f>T46-T20</f>
        <v>159</v>
      </c>
      <c r="U48" s="3">
        <f>U46-U21</f>
        <v>416</v>
      </c>
      <c r="V48" s="3">
        <f>V46-V22</f>
        <v>3</v>
      </c>
      <c r="W48" s="3">
        <f>W46-W23</f>
        <v>5</v>
      </c>
      <c r="X48" s="3">
        <f>X46-X24</f>
        <v>23</v>
      </c>
      <c r="Y48" s="3">
        <f>Y46-Y25</f>
        <v>31</v>
      </c>
      <c r="Z48" s="3">
        <f>Z46-Z26</f>
        <v>2</v>
      </c>
      <c r="AA48" s="3">
        <f>AA46-AA27</f>
        <v>4</v>
      </c>
      <c r="AB48" s="3">
        <f>AB46-AB28</f>
        <v>4</v>
      </c>
      <c r="AC48" s="3">
        <f>AC46-AC29</f>
        <v>9</v>
      </c>
      <c r="AD48" s="3">
        <f>AD46-AD30</f>
        <v>2</v>
      </c>
      <c r="AE48" s="3">
        <f>AE46-AE31</f>
        <v>15</v>
      </c>
      <c r="AF48" s="3">
        <f>AF46-AF32</f>
        <v>4</v>
      </c>
      <c r="AG48" s="3">
        <f>AG46-AG33</f>
        <v>1</v>
      </c>
      <c r="AH48" s="3">
        <f>AH46-AH34</f>
        <v>38</v>
      </c>
      <c r="AI48" s="3">
        <f>AI46-AI35</f>
        <v>1</v>
      </c>
      <c r="AJ48" s="3">
        <f>AJ46-AJ36</f>
        <v>4</v>
      </c>
      <c r="AK48" s="3">
        <f>AK46-AK37</f>
        <v>33</v>
      </c>
      <c r="AL48" s="3">
        <f>AL46-AL38</f>
        <v>13</v>
      </c>
      <c r="AM48" s="3">
        <f>AM46-AM39</f>
        <v>7</v>
      </c>
      <c r="AN48" s="3">
        <f>AN46-AN40</f>
        <v>4</v>
      </c>
      <c r="AO48" s="3">
        <f>AO46-AO41</f>
        <v>3</v>
      </c>
      <c r="AP48" s="3">
        <f>AP46-AP42</f>
        <v>81</v>
      </c>
      <c r="AQ48" s="3"/>
      <c r="AR48" s="3"/>
      <c r="AS48" s="3"/>
      <c r="AT48" s="3"/>
    </row>
    <row r="49" spans="1:42" x14ac:dyDescent="0.2">
      <c r="A49" t="s">
        <v>205</v>
      </c>
      <c r="B49" s="7">
        <f>B48/B46</f>
        <v>0.13592233009708737</v>
      </c>
      <c r="C49" s="7">
        <f t="shared" ref="C49:U49" si="14">C48/C46</f>
        <v>6.7632850241545889E-2</v>
      </c>
      <c r="D49" s="7">
        <f t="shared" si="14"/>
        <v>0.21428571428571427</v>
      </c>
      <c r="E49" s="7">
        <f t="shared" si="14"/>
        <v>0.33766233766233766</v>
      </c>
      <c r="F49" s="7">
        <f t="shared" si="14"/>
        <v>0.16333333333333333</v>
      </c>
      <c r="G49" s="7">
        <f t="shared" si="14"/>
        <v>0.18911174785100288</v>
      </c>
      <c r="H49" s="7">
        <f t="shared" si="14"/>
        <v>0.12122699386503068</v>
      </c>
      <c r="I49" s="7">
        <f t="shared" si="14"/>
        <v>0.15913200723327306</v>
      </c>
      <c r="J49" s="7">
        <f t="shared" si="14"/>
        <v>0.18571428571428572</v>
      </c>
      <c r="K49" s="7">
        <f t="shared" si="14"/>
        <v>9.8765432098765427E-2</v>
      </c>
      <c r="L49" s="7">
        <f t="shared" si="14"/>
        <v>0.296875</v>
      </c>
      <c r="M49" s="7">
        <f t="shared" si="14"/>
        <v>0.16387096774193549</v>
      </c>
      <c r="N49" s="7">
        <f t="shared" si="14"/>
        <v>0.28853754940711462</v>
      </c>
      <c r="O49" s="7">
        <f t="shared" si="14"/>
        <v>0.45</v>
      </c>
      <c r="P49" s="7">
        <f t="shared" si="14"/>
        <v>0.4375</v>
      </c>
      <c r="Q49" s="7">
        <f t="shared" si="14"/>
        <v>0.1931443638760712</v>
      </c>
      <c r="R49" s="7">
        <f t="shared" si="14"/>
        <v>0.16313213703099511</v>
      </c>
      <c r="S49" s="7">
        <f t="shared" si="14"/>
        <v>0.23809523809523808</v>
      </c>
      <c r="T49" s="7">
        <f t="shared" si="14"/>
        <v>0.17765363128491621</v>
      </c>
      <c r="U49" s="7">
        <f t="shared" si="14"/>
        <v>3.1850547431283974E-2</v>
      </c>
      <c r="V49" s="7">
        <f t="shared" ref="V49:AP49" si="15">V48/V46</f>
        <v>0.23076923076923078</v>
      </c>
      <c r="W49" s="7">
        <f t="shared" si="15"/>
        <v>0.2</v>
      </c>
      <c r="X49" s="7">
        <f t="shared" si="15"/>
        <v>0.10407239819004525</v>
      </c>
      <c r="Y49" s="7">
        <f t="shared" si="15"/>
        <v>0.2</v>
      </c>
      <c r="Z49" s="7">
        <f t="shared" si="15"/>
        <v>0.4</v>
      </c>
      <c r="AA49" s="7">
        <f t="shared" si="15"/>
        <v>0.1</v>
      </c>
      <c r="AB49" s="7">
        <f t="shared" si="15"/>
        <v>0.33333333333333331</v>
      </c>
      <c r="AC49" s="7">
        <f t="shared" si="15"/>
        <v>0.14754098360655737</v>
      </c>
      <c r="AD49" s="7">
        <f t="shared" si="15"/>
        <v>0.66666666666666663</v>
      </c>
      <c r="AE49" s="7">
        <f t="shared" si="15"/>
        <v>0.1388888888888889</v>
      </c>
      <c r="AF49" s="7">
        <f t="shared" si="15"/>
        <v>0.12121212121212122</v>
      </c>
      <c r="AG49" s="7">
        <f t="shared" si="15"/>
        <v>8.3333333333333329E-2</v>
      </c>
      <c r="AH49" s="7">
        <f t="shared" si="15"/>
        <v>0.36893203883495146</v>
      </c>
      <c r="AI49" s="7">
        <f t="shared" si="15"/>
        <v>0.04</v>
      </c>
      <c r="AJ49" s="7">
        <f t="shared" si="15"/>
        <v>0.26666666666666666</v>
      </c>
      <c r="AK49" s="7">
        <f t="shared" si="15"/>
        <v>0.11301369863013698</v>
      </c>
      <c r="AL49" s="7">
        <f t="shared" si="15"/>
        <v>0.10077519379844961</v>
      </c>
      <c r="AM49" s="7">
        <f t="shared" si="15"/>
        <v>0.2</v>
      </c>
      <c r="AN49" s="7">
        <f t="shared" si="15"/>
        <v>0.17391304347826086</v>
      </c>
      <c r="AO49" s="7">
        <f t="shared" si="15"/>
        <v>0.04</v>
      </c>
      <c r="AP49" s="7">
        <f t="shared" si="15"/>
        <v>5.8483754512635377E-2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Y49"/>
  <sheetViews>
    <sheetView workbookViewId="0">
      <pane xSplit="1" ySplit="1" topLeftCell="AA12" activePane="bottomRight" state="frozen"/>
      <selection pane="topRight" activeCell="B1" sqref="B1"/>
      <selection pane="bottomLeft" activeCell="A2" sqref="A2"/>
      <selection pane="bottomRight" activeCell="AU22" sqref="AU22:AU41"/>
    </sheetView>
  </sheetViews>
  <sheetFormatPr baseColWidth="10" defaultRowHeight="16" x14ac:dyDescent="0.2"/>
  <cols>
    <col min="46" max="46" width="11.5" customWidth="1"/>
  </cols>
  <sheetData>
    <row r="1" spans="1:47" x14ac:dyDescent="0.2">
      <c r="A1" t="s">
        <v>44</v>
      </c>
      <c r="B1" t="s">
        <v>51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  <c r="I1" t="s">
        <v>58</v>
      </c>
      <c r="J1" t="s">
        <v>59</v>
      </c>
      <c r="K1" t="s">
        <v>60</v>
      </c>
      <c r="L1" t="s">
        <v>61</v>
      </c>
      <c r="M1" t="s">
        <v>62</v>
      </c>
      <c r="N1" t="s">
        <v>63</v>
      </c>
      <c r="O1" t="s">
        <v>64</v>
      </c>
      <c r="P1" t="s">
        <v>65</v>
      </c>
      <c r="Q1" t="s">
        <v>66</v>
      </c>
      <c r="R1" t="s">
        <v>67</v>
      </c>
      <c r="S1" t="s">
        <v>68</v>
      </c>
      <c r="T1" t="s">
        <v>69</v>
      </c>
      <c r="U1" t="s">
        <v>190</v>
      </c>
      <c r="V1" t="s">
        <v>71</v>
      </c>
      <c r="W1" t="s">
        <v>72</v>
      </c>
      <c r="X1" t="s">
        <v>73</v>
      </c>
      <c r="Y1" t="s">
        <v>74</v>
      </c>
      <c r="Z1" t="s">
        <v>75</v>
      </c>
      <c r="AA1" t="s">
        <v>76</v>
      </c>
      <c r="AB1" t="s">
        <v>77</v>
      </c>
      <c r="AC1" t="s">
        <v>78</v>
      </c>
      <c r="AD1" t="s">
        <v>79</v>
      </c>
      <c r="AE1" t="s">
        <v>80</v>
      </c>
      <c r="AF1" t="s">
        <v>81</v>
      </c>
      <c r="AG1" t="s">
        <v>82</v>
      </c>
      <c r="AH1" t="s">
        <v>83</v>
      </c>
      <c r="AI1" t="s">
        <v>84</v>
      </c>
      <c r="AJ1" t="s">
        <v>85</v>
      </c>
      <c r="AK1" t="s">
        <v>86</v>
      </c>
      <c r="AL1" t="s">
        <v>87</v>
      </c>
      <c r="AM1" t="s">
        <v>88</v>
      </c>
      <c r="AN1" t="s">
        <v>89</v>
      </c>
      <c r="AO1" t="s">
        <v>90</v>
      </c>
      <c r="AP1" t="s">
        <v>191</v>
      </c>
      <c r="AQ1" t="s">
        <v>203</v>
      </c>
      <c r="AR1" t="s">
        <v>5</v>
      </c>
      <c r="AS1" t="s">
        <v>192</v>
      </c>
      <c r="AT1" t="s">
        <v>207</v>
      </c>
      <c r="AU1" t="s">
        <v>223</v>
      </c>
    </row>
    <row r="2" spans="1:47" x14ac:dyDescent="0.2">
      <c r="A2" t="s">
        <v>51</v>
      </c>
      <c r="B2" s="3">
        <v>2461</v>
      </c>
      <c r="C2" s="3">
        <v>4</v>
      </c>
      <c r="D2" s="3"/>
      <c r="E2" s="3">
        <v>6</v>
      </c>
      <c r="F2" s="3">
        <v>4</v>
      </c>
      <c r="G2" s="3">
        <v>15</v>
      </c>
      <c r="H2" s="3">
        <v>42</v>
      </c>
      <c r="I2" s="3">
        <v>10</v>
      </c>
      <c r="J2" s="3">
        <v>3</v>
      </c>
      <c r="K2" s="3">
        <v>1</v>
      </c>
      <c r="L2" s="3"/>
      <c r="M2" s="3">
        <v>13</v>
      </c>
      <c r="N2" s="3">
        <v>2</v>
      </c>
      <c r="O2" s="3">
        <v>2</v>
      </c>
      <c r="P2" s="3">
        <v>1</v>
      </c>
      <c r="Q2" s="3">
        <v>18</v>
      </c>
      <c r="R2" s="3">
        <v>1</v>
      </c>
      <c r="S2" s="3">
        <v>1</v>
      </c>
      <c r="T2" s="3">
        <v>2</v>
      </c>
      <c r="U2" s="3">
        <f t="shared" ref="U2:U20" si="0">SUM(B2:T2)</f>
        <v>2586</v>
      </c>
      <c r="V2" s="3"/>
      <c r="W2" s="3">
        <v>1</v>
      </c>
      <c r="X2" s="3">
        <v>1</v>
      </c>
      <c r="Y2" s="3">
        <v>1</v>
      </c>
      <c r="Z2" s="3"/>
      <c r="AA2" s="3">
        <v>1</v>
      </c>
      <c r="AB2" s="3"/>
      <c r="AC2" s="3"/>
      <c r="AD2" s="3"/>
      <c r="AE2" s="3">
        <v>2</v>
      </c>
      <c r="AF2" s="3">
        <v>1</v>
      </c>
      <c r="AG2" s="3">
        <v>1</v>
      </c>
      <c r="AH2" s="3"/>
      <c r="AI2" s="3"/>
      <c r="AJ2" s="3"/>
      <c r="AK2" s="3">
        <v>1</v>
      </c>
      <c r="AL2" s="3"/>
      <c r="AM2" s="3">
        <v>1</v>
      </c>
      <c r="AN2" s="3"/>
      <c r="AO2" s="3">
        <v>2</v>
      </c>
      <c r="AP2" s="3">
        <f t="shared" ref="AP2:AP41" si="1">SUM(V2:AO2)</f>
        <v>12</v>
      </c>
      <c r="AQ2" s="3">
        <f t="shared" ref="AQ2:AQ20" si="2">U2+AP2</f>
        <v>2598</v>
      </c>
      <c r="AR2" s="3"/>
      <c r="AS2" s="3">
        <f t="shared" ref="AS2:AS42" si="3">AQ2+AR2</f>
        <v>2598</v>
      </c>
      <c r="AT2" s="3">
        <f>AS2-B2</f>
        <v>137</v>
      </c>
      <c r="AU2" s="7">
        <f t="shared" ref="AU2:AU20" si="4">AT2/AS2</f>
        <v>5.2732871439568896E-2</v>
      </c>
    </row>
    <row r="3" spans="1:47" x14ac:dyDescent="0.2">
      <c r="A3" t="s">
        <v>52</v>
      </c>
      <c r="B3" s="3">
        <v>7</v>
      </c>
      <c r="C3" s="3">
        <v>10548</v>
      </c>
      <c r="D3" s="3">
        <v>501</v>
      </c>
      <c r="E3" s="3">
        <v>3</v>
      </c>
      <c r="F3" s="3">
        <v>2</v>
      </c>
      <c r="G3" s="3"/>
      <c r="H3" s="3">
        <v>42</v>
      </c>
      <c r="I3" s="3">
        <v>10</v>
      </c>
      <c r="J3" s="3">
        <v>11</v>
      </c>
      <c r="K3" s="3">
        <v>12</v>
      </c>
      <c r="L3" s="3">
        <v>7</v>
      </c>
      <c r="M3" s="3">
        <v>18</v>
      </c>
      <c r="N3" s="3">
        <v>5</v>
      </c>
      <c r="O3" s="3">
        <v>7</v>
      </c>
      <c r="P3" s="3">
        <v>66</v>
      </c>
      <c r="Q3" s="3">
        <v>12</v>
      </c>
      <c r="R3" s="3">
        <v>12</v>
      </c>
      <c r="S3" s="3"/>
      <c r="T3" s="3">
        <v>4</v>
      </c>
      <c r="U3" s="3">
        <f t="shared" si="0"/>
        <v>11267</v>
      </c>
      <c r="V3" s="3">
        <v>1</v>
      </c>
      <c r="W3" s="3"/>
      <c r="X3" s="3">
        <v>10</v>
      </c>
      <c r="Y3" s="3">
        <v>1</v>
      </c>
      <c r="Z3" s="3">
        <v>1</v>
      </c>
      <c r="AA3" s="3">
        <v>1</v>
      </c>
      <c r="AB3" s="3">
        <v>1</v>
      </c>
      <c r="AC3" s="3">
        <v>2</v>
      </c>
      <c r="AD3" s="3">
        <v>2</v>
      </c>
      <c r="AE3" s="3">
        <v>2</v>
      </c>
      <c r="AF3" s="3"/>
      <c r="AG3" s="3">
        <v>6</v>
      </c>
      <c r="AH3" s="3">
        <v>1</v>
      </c>
      <c r="AI3" s="3">
        <v>1</v>
      </c>
      <c r="AJ3" s="3">
        <v>3</v>
      </c>
      <c r="AK3" s="3">
        <v>9</v>
      </c>
      <c r="AL3" s="3">
        <v>7</v>
      </c>
      <c r="AM3" s="3">
        <v>4</v>
      </c>
      <c r="AN3" s="3">
        <v>2</v>
      </c>
      <c r="AO3" s="3">
        <v>2</v>
      </c>
      <c r="AP3" s="3">
        <f t="shared" si="1"/>
        <v>56</v>
      </c>
      <c r="AQ3" s="3">
        <f t="shared" si="2"/>
        <v>11323</v>
      </c>
      <c r="AR3" s="3"/>
      <c r="AS3" s="3">
        <f t="shared" si="3"/>
        <v>11323</v>
      </c>
      <c r="AT3" s="3">
        <f>AS3-C3</f>
        <v>775</v>
      </c>
      <c r="AU3" s="7">
        <f t="shared" si="4"/>
        <v>6.8444758456239513E-2</v>
      </c>
    </row>
    <row r="4" spans="1:47" x14ac:dyDescent="0.2">
      <c r="A4" t="s">
        <v>53</v>
      </c>
      <c r="B4" s="3"/>
      <c r="C4" s="3">
        <v>107</v>
      </c>
      <c r="D4" s="3">
        <v>3290</v>
      </c>
      <c r="E4" s="3">
        <v>1</v>
      </c>
      <c r="F4" s="3">
        <v>1</v>
      </c>
      <c r="G4" s="3"/>
      <c r="H4" s="3">
        <v>11</v>
      </c>
      <c r="I4" s="3">
        <v>1</v>
      </c>
      <c r="J4" s="3">
        <v>8</v>
      </c>
      <c r="K4" s="3"/>
      <c r="L4" s="3">
        <v>4</v>
      </c>
      <c r="M4" s="3">
        <v>12</v>
      </c>
      <c r="N4" s="3">
        <v>1</v>
      </c>
      <c r="O4" s="3">
        <v>3</v>
      </c>
      <c r="P4" s="3">
        <v>2</v>
      </c>
      <c r="Q4" s="3">
        <v>2</v>
      </c>
      <c r="R4" s="3">
        <v>5</v>
      </c>
      <c r="S4" s="3">
        <v>9</v>
      </c>
      <c r="T4" s="3">
        <v>1</v>
      </c>
      <c r="U4" s="3">
        <f t="shared" si="0"/>
        <v>3458</v>
      </c>
      <c r="V4" s="3">
        <v>1</v>
      </c>
      <c r="W4" s="3">
        <v>1</v>
      </c>
      <c r="X4" s="3">
        <v>1</v>
      </c>
      <c r="Y4" s="3"/>
      <c r="Z4" s="3"/>
      <c r="AA4" s="3"/>
      <c r="AB4" s="3"/>
      <c r="AC4" s="3"/>
      <c r="AD4" s="3"/>
      <c r="AE4" s="3">
        <v>2</v>
      </c>
      <c r="AF4" s="3"/>
      <c r="AG4" s="3">
        <v>1</v>
      </c>
      <c r="AH4" s="3">
        <v>1</v>
      </c>
      <c r="AI4" s="3">
        <v>1</v>
      </c>
      <c r="AJ4" s="3"/>
      <c r="AK4" s="3">
        <v>2</v>
      </c>
      <c r="AL4" s="3"/>
      <c r="AM4" s="3">
        <v>1</v>
      </c>
      <c r="AN4" s="3"/>
      <c r="AO4" s="3">
        <v>1</v>
      </c>
      <c r="AP4" s="3">
        <f t="shared" si="1"/>
        <v>12</v>
      </c>
      <c r="AQ4" s="3">
        <f t="shared" si="2"/>
        <v>3470</v>
      </c>
      <c r="AR4" s="3"/>
      <c r="AS4" s="3">
        <f t="shared" si="3"/>
        <v>3470</v>
      </c>
      <c r="AT4" s="3">
        <f>AS4-D4</f>
        <v>180</v>
      </c>
      <c r="AU4" s="7">
        <f t="shared" si="4"/>
        <v>5.1873198847262249E-2</v>
      </c>
    </row>
    <row r="5" spans="1:47" x14ac:dyDescent="0.2">
      <c r="A5" t="s">
        <v>54</v>
      </c>
      <c r="B5" s="3">
        <v>6</v>
      </c>
      <c r="C5" s="3">
        <v>7</v>
      </c>
      <c r="D5" s="3">
        <v>2</v>
      </c>
      <c r="E5" s="3">
        <v>1927</v>
      </c>
      <c r="F5" s="3">
        <v>3</v>
      </c>
      <c r="G5" s="3">
        <v>2</v>
      </c>
      <c r="H5" s="3">
        <v>41</v>
      </c>
      <c r="I5" s="3">
        <v>9</v>
      </c>
      <c r="J5" s="3">
        <v>7</v>
      </c>
      <c r="K5" s="3">
        <v>35</v>
      </c>
      <c r="L5" s="3">
        <v>5</v>
      </c>
      <c r="M5" s="3">
        <v>35</v>
      </c>
      <c r="N5" s="3">
        <v>1</v>
      </c>
      <c r="O5" s="3">
        <v>2</v>
      </c>
      <c r="P5" s="3"/>
      <c r="Q5" s="3">
        <v>9</v>
      </c>
      <c r="R5" s="3">
        <v>43</v>
      </c>
      <c r="S5" s="3"/>
      <c r="T5" s="3"/>
      <c r="U5" s="3">
        <f t="shared" si="0"/>
        <v>2134</v>
      </c>
      <c r="V5" s="3">
        <v>3</v>
      </c>
      <c r="W5" s="3"/>
      <c r="X5" s="3">
        <v>5</v>
      </c>
      <c r="Y5" s="3">
        <v>2</v>
      </c>
      <c r="Z5" s="3"/>
      <c r="AA5" s="3"/>
      <c r="AB5" s="3"/>
      <c r="AC5" s="3"/>
      <c r="AD5" s="3"/>
      <c r="AE5" s="3">
        <v>3</v>
      </c>
      <c r="AF5" s="3"/>
      <c r="AG5" s="3">
        <v>1</v>
      </c>
      <c r="AH5" s="3">
        <v>1</v>
      </c>
      <c r="AI5" s="3"/>
      <c r="AJ5" s="3">
        <v>1</v>
      </c>
      <c r="AK5" s="3">
        <v>4</v>
      </c>
      <c r="AL5" s="3">
        <v>1</v>
      </c>
      <c r="AM5" s="3">
        <v>2</v>
      </c>
      <c r="AN5" s="3"/>
      <c r="AO5" s="3">
        <v>3</v>
      </c>
      <c r="AP5" s="3">
        <f t="shared" si="1"/>
        <v>26</v>
      </c>
      <c r="AQ5" s="3">
        <f t="shared" si="2"/>
        <v>2160</v>
      </c>
      <c r="AR5" s="3"/>
      <c r="AS5" s="3">
        <f t="shared" si="3"/>
        <v>2160</v>
      </c>
      <c r="AT5" s="3">
        <f>AS5-E5</f>
        <v>233</v>
      </c>
      <c r="AU5" s="7">
        <f t="shared" si="4"/>
        <v>0.10787037037037037</v>
      </c>
    </row>
    <row r="6" spans="1:47" x14ac:dyDescent="0.2">
      <c r="A6" t="s">
        <v>55</v>
      </c>
      <c r="B6" s="3">
        <v>2</v>
      </c>
      <c r="C6" s="3">
        <v>3</v>
      </c>
      <c r="D6" s="3"/>
      <c r="E6" s="3">
        <v>1</v>
      </c>
      <c r="F6" s="3">
        <v>3752</v>
      </c>
      <c r="G6" s="3">
        <v>2</v>
      </c>
      <c r="H6" s="3">
        <v>102</v>
      </c>
      <c r="I6" s="3">
        <v>9</v>
      </c>
      <c r="J6" s="3">
        <v>1</v>
      </c>
      <c r="K6" s="3">
        <v>2</v>
      </c>
      <c r="L6" s="3">
        <v>1</v>
      </c>
      <c r="M6" s="3">
        <v>6</v>
      </c>
      <c r="N6" s="3">
        <v>4</v>
      </c>
      <c r="O6" s="3">
        <v>71</v>
      </c>
      <c r="P6" s="3"/>
      <c r="Q6" s="3">
        <v>157</v>
      </c>
      <c r="R6" s="3">
        <v>5</v>
      </c>
      <c r="S6" s="3"/>
      <c r="T6" s="3">
        <v>9</v>
      </c>
      <c r="U6" s="3">
        <f t="shared" si="0"/>
        <v>4127</v>
      </c>
      <c r="V6" s="3"/>
      <c r="W6" s="3"/>
      <c r="X6" s="3"/>
      <c r="Y6" s="3">
        <v>8</v>
      </c>
      <c r="Z6" s="3">
        <v>1</v>
      </c>
      <c r="AA6" s="3">
        <v>2</v>
      </c>
      <c r="AB6" s="3"/>
      <c r="AC6" s="3"/>
      <c r="AD6" s="3"/>
      <c r="AE6" s="3">
        <v>2</v>
      </c>
      <c r="AF6" s="3">
        <v>2</v>
      </c>
      <c r="AG6" s="3"/>
      <c r="AH6" s="3"/>
      <c r="AI6" s="3"/>
      <c r="AJ6" s="3">
        <v>3</v>
      </c>
      <c r="AK6" s="3">
        <v>1</v>
      </c>
      <c r="AL6" s="3">
        <v>1</v>
      </c>
      <c r="AM6" s="3"/>
      <c r="AN6" s="3"/>
      <c r="AO6" s="3">
        <v>1</v>
      </c>
      <c r="AP6" s="3">
        <f t="shared" si="1"/>
        <v>21</v>
      </c>
      <c r="AQ6" s="3">
        <f t="shared" si="2"/>
        <v>4148</v>
      </c>
      <c r="AR6" s="3"/>
      <c r="AS6" s="3">
        <f t="shared" si="3"/>
        <v>4148</v>
      </c>
      <c r="AT6" s="3">
        <f>AS6-F6</f>
        <v>396</v>
      </c>
      <c r="AU6" s="7">
        <f t="shared" si="4"/>
        <v>9.5467695274831246E-2</v>
      </c>
    </row>
    <row r="7" spans="1:47" x14ac:dyDescent="0.2">
      <c r="A7" t="s">
        <v>56</v>
      </c>
      <c r="B7" s="3">
        <v>116</v>
      </c>
      <c r="C7" s="3">
        <v>2</v>
      </c>
      <c r="D7" s="3">
        <v>2</v>
      </c>
      <c r="E7" s="3">
        <v>3</v>
      </c>
      <c r="F7" s="3">
        <v>5</v>
      </c>
      <c r="G7" s="3">
        <v>1408</v>
      </c>
      <c r="H7" s="3">
        <v>52</v>
      </c>
      <c r="I7" s="3">
        <v>39</v>
      </c>
      <c r="J7" s="3">
        <v>1</v>
      </c>
      <c r="K7" s="3">
        <v>7</v>
      </c>
      <c r="L7" s="3"/>
      <c r="M7" s="3">
        <v>11</v>
      </c>
      <c r="N7" s="3">
        <v>1</v>
      </c>
      <c r="O7" s="3">
        <v>11</v>
      </c>
      <c r="P7" s="3"/>
      <c r="Q7" s="3">
        <v>11</v>
      </c>
      <c r="R7" s="3">
        <v>6</v>
      </c>
      <c r="S7" s="3"/>
      <c r="T7" s="3">
        <v>4</v>
      </c>
      <c r="U7" s="3">
        <f t="shared" si="0"/>
        <v>1679</v>
      </c>
      <c r="V7" s="3"/>
      <c r="W7" s="3"/>
      <c r="X7" s="3"/>
      <c r="Y7" s="3">
        <v>2</v>
      </c>
      <c r="Z7" s="3"/>
      <c r="AA7" s="3"/>
      <c r="AB7" s="3"/>
      <c r="AC7" s="3"/>
      <c r="AD7" s="3"/>
      <c r="AE7" s="3"/>
      <c r="AF7" s="3"/>
      <c r="AG7" s="3"/>
      <c r="AH7" s="3">
        <v>3</v>
      </c>
      <c r="AI7" s="3">
        <v>1</v>
      </c>
      <c r="AJ7" s="3"/>
      <c r="AK7" s="3">
        <v>1</v>
      </c>
      <c r="AL7" s="3"/>
      <c r="AM7" s="3"/>
      <c r="AN7" s="3"/>
      <c r="AO7" s="3"/>
      <c r="AP7" s="3">
        <f t="shared" si="1"/>
        <v>7</v>
      </c>
      <c r="AQ7" s="3">
        <f t="shared" si="2"/>
        <v>1686</v>
      </c>
      <c r="AR7" s="3"/>
      <c r="AS7" s="3">
        <f t="shared" si="3"/>
        <v>1686</v>
      </c>
      <c r="AT7" s="3">
        <f>AS7-G7</f>
        <v>278</v>
      </c>
      <c r="AU7" s="7">
        <f t="shared" si="4"/>
        <v>0.16488730723606168</v>
      </c>
    </row>
    <row r="8" spans="1:47" x14ac:dyDescent="0.2">
      <c r="A8" t="s">
        <v>57</v>
      </c>
      <c r="B8" s="3">
        <v>30</v>
      </c>
      <c r="C8" s="3">
        <v>36</v>
      </c>
      <c r="D8" s="3">
        <v>16</v>
      </c>
      <c r="E8" s="3">
        <v>34</v>
      </c>
      <c r="F8" s="3">
        <v>218</v>
      </c>
      <c r="G8" s="3">
        <v>75</v>
      </c>
      <c r="H8" s="3">
        <v>29809</v>
      </c>
      <c r="I8" s="3">
        <v>195</v>
      </c>
      <c r="J8" s="3">
        <v>17</v>
      </c>
      <c r="K8" s="3">
        <v>219</v>
      </c>
      <c r="L8" s="3">
        <v>15</v>
      </c>
      <c r="M8" s="3">
        <v>697</v>
      </c>
      <c r="N8" s="3">
        <v>220</v>
      </c>
      <c r="O8" s="3">
        <v>289</v>
      </c>
      <c r="P8" s="3">
        <v>2</v>
      </c>
      <c r="Q8" s="3">
        <v>867</v>
      </c>
      <c r="R8" s="3">
        <v>80</v>
      </c>
      <c r="S8" s="3">
        <v>5</v>
      </c>
      <c r="T8" s="3">
        <v>128</v>
      </c>
      <c r="U8" s="3">
        <f t="shared" si="0"/>
        <v>32952</v>
      </c>
      <c r="V8" s="3">
        <v>3</v>
      </c>
      <c r="W8" s="3">
        <v>5</v>
      </c>
      <c r="X8" s="3">
        <v>15</v>
      </c>
      <c r="Y8" s="3">
        <v>288</v>
      </c>
      <c r="Z8" s="3">
        <v>5</v>
      </c>
      <c r="AA8" s="3">
        <v>48</v>
      </c>
      <c r="AB8" s="3">
        <v>6</v>
      </c>
      <c r="AC8" s="3">
        <v>2</v>
      </c>
      <c r="AD8" s="3">
        <v>13</v>
      </c>
      <c r="AE8" s="3">
        <v>111</v>
      </c>
      <c r="AF8" s="3">
        <v>44</v>
      </c>
      <c r="AG8" s="3">
        <v>1</v>
      </c>
      <c r="AH8" s="3">
        <v>11</v>
      </c>
      <c r="AI8" s="3">
        <v>23</v>
      </c>
      <c r="AJ8" s="3">
        <v>17</v>
      </c>
      <c r="AK8" s="3">
        <v>57</v>
      </c>
      <c r="AL8" s="3">
        <v>17</v>
      </c>
      <c r="AM8" s="3">
        <v>2</v>
      </c>
      <c r="AN8" s="3">
        <v>1</v>
      </c>
      <c r="AO8" s="3">
        <v>18</v>
      </c>
      <c r="AP8" s="3">
        <f t="shared" si="1"/>
        <v>687</v>
      </c>
      <c r="AQ8" s="3">
        <f t="shared" si="2"/>
        <v>33639</v>
      </c>
      <c r="AR8" s="3">
        <v>832</v>
      </c>
      <c r="AS8" s="3">
        <f t="shared" si="3"/>
        <v>34471</v>
      </c>
      <c r="AT8" s="3">
        <f>AS8-H8</f>
        <v>4662</v>
      </c>
      <c r="AU8" s="7">
        <f t="shared" si="4"/>
        <v>0.13524411824432131</v>
      </c>
    </row>
    <row r="9" spans="1:47" x14ac:dyDescent="0.2">
      <c r="A9" t="s">
        <v>58</v>
      </c>
      <c r="B9" s="3">
        <v>8</v>
      </c>
      <c r="C9" s="3">
        <v>5</v>
      </c>
      <c r="D9" s="3">
        <v>5</v>
      </c>
      <c r="E9" s="3">
        <v>11</v>
      </c>
      <c r="F9" s="3">
        <v>9</v>
      </c>
      <c r="G9" s="3">
        <v>28</v>
      </c>
      <c r="H9" s="3">
        <v>176</v>
      </c>
      <c r="I9" s="3">
        <v>6908</v>
      </c>
      <c r="J9" s="3">
        <v>3</v>
      </c>
      <c r="K9" s="3">
        <v>50</v>
      </c>
      <c r="L9" s="3">
        <v>1</v>
      </c>
      <c r="M9" s="3">
        <v>137</v>
      </c>
      <c r="N9" s="3">
        <v>15</v>
      </c>
      <c r="O9" s="3">
        <v>19</v>
      </c>
      <c r="P9" s="3">
        <v>1</v>
      </c>
      <c r="Q9" s="3">
        <v>46</v>
      </c>
      <c r="R9" s="3">
        <v>7</v>
      </c>
      <c r="S9" s="3">
        <v>2</v>
      </c>
      <c r="T9" s="3">
        <v>8</v>
      </c>
      <c r="U9" s="3">
        <f t="shared" si="0"/>
        <v>7439</v>
      </c>
      <c r="V9" s="3">
        <v>1</v>
      </c>
      <c r="W9" s="3"/>
      <c r="X9" s="3">
        <v>2</v>
      </c>
      <c r="Y9" s="3">
        <v>7</v>
      </c>
      <c r="Z9" s="3"/>
      <c r="AA9" s="3">
        <v>2</v>
      </c>
      <c r="AB9" s="3"/>
      <c r="AC9" s="3"/>
      <c r="AD9" s="3">
        <v>1</v>
      </c>
      <c r="AE9" s="3">
        <v>2</v>
      </c>
      <c r="AF9" s="3">
        <v>5</v>
      </c>
      <c r="AG9" s="3"/>
      <c r="AH9" s="3">
        <v>1</v>
      </c>
      <c r="AI9" s="3">
        <v>2</v>
      </c>
      <c r="AJ9" s="3">
        <v>1</v>
      </c>
      <c r="AK9" s="3">
        <v>11</v>
      </c>
      <c r="AL9" s="3"/>
      <c r="AM9" s="3">
        <v>1</v>
      </c>
      <c r="AN9" s="3"/>
      <c r="AO9" s="3">
        <v>1</v>
      </c>
      <c r="AP9" s="3">
        <f t="shared" si="1"/>
        <v>37</v>
      </c>
      <c r="AQ9" s="3">
        <f t="shared" si="2"/>
        <v>7476</v>
      </c>
      <c r="AR9" s="3"/>
      <c r="AS9" s="3">
        <f t="shared" si="3"/>
        <v>7476</v>
      </c>
      <c r="AT9" s="3">
        <f>AS9-I9</f>
        <v>568</v>
      </c>
      <c r="AU9" s="7">
        <f t="shared" si="4"/>
        <v>7.5976457998929908E-2</v>
      </c>
    </row>
    <row r="10" spans="1:47" x14ac:dyDescent="0.2">
      <c r="A10" t="s">
        <v>59</v>
      </c>
      <c r="B10" s="3">
        <v>2</v>
      </c>
      <c r="C10" s="3">
        <v>12</v>
      </c>
      <c r="D10" s="3">
        <v>35</v>
      </c>
      <c r="E10" s="3">
        <v>9</v>
      </c>
      <c r="F10" s="3">
        <v>1</v>
      </c>
      <c r="G10" s="3"/>
      <c r="H10" s="3">
        <v>43</v>
      </c>
      <c r="I10" s="3">
        <v>4</v>
      </c>
      <c r="J10" s="3">
        <v>2000</v>
      </c>
      <c r="K10" s="3">
        <v>3</v>
      </c>
      <c r="L10" s="3">
        <v>3</v>
      </c>
      <c r="M10" s="3">
        <v>39</v>
      </c>
      <c r="N10" s="3">
        <v>2</v>
      </c>
      <c r="O10" s="3">
        <v>1</v>
      </c>
      <c r="P10" s="3">
        <v>1</v>
      </c>
      <c r="Q10" s="3">
        <v>11</v>
      </c>
      <c r="R10" s="3">
        <v>59</v>
      </c>
      <c r="S10" s="3"/>
      <c r="T10" s="3">
        <v>5</v>
      </c>
      <c r="U10" s="3">
        <f t="shared" si="0"/>
        <v>2230</v>
      </c>
      <c r="V10" s="3"/>
      <c r="W10" s="3"/>
      <c r="X10" s="3">
        <v>1</v>
      </c>
      <c r="Y10" s="3">
        <v>1</v>
      </c>
      <c r="Z10" s="3"/>
      <c r="AA10" s="3"/>
      <c r="AB10" s="3"/>
      <c r="AC10" s="3"/>
      <c r="AD10" s="3">
        <v>2</v>
      </c>
      <c r="AE10" s="3">
        <v>3</v>
      </c>
      <c r="AF10" s="3">
        <v>2</v>
      </c>
      <c r="AG10" s="3"/>
      <c r="AH10" s="3">
        <v>1</v>
      </c>
      <c r="AI10" s="3">
        <v>1</v>
      </c>
      <c r="AJ10" s="3">
        <v>1</v>
      </c>
      <c r="AK10" s="3">
        <v>7</v>
      </c>
      <c r="AL10" s="3"/>
      <c r="AM10" s="3">
        <v>1</v>
      </c>
      <c r="AN10" s="3"/>
      <c r="AO10" s="3">
        <v>2</v>
      </c>
      <c r="AP10" s="3">
        <f t="shared" si="1"/>
        <v>22</v>
      </c>
      <c r="AQ10" s="3">
        <f t="shared" si="2"/>
        <v>2252</v>
      </c>
      <c r="AR10" s="3"/>
      <c r="AS10" s="3">
        <f t="shared" si="3"/>
        <v>2252</v>
      </c>
      <c r="AT10" s="3">
        <f>AS10-J10</f>
        <v>252</v>
      </c>
      <c r="AU10" s="7">
        <f t="shared" si="4"/>
        <v>0.11190053285968028</v>
      </c>
    </row>
    <row r="11" spans="1:47" x14ac:dyDescent="0.2">
      <c r="A11" t="s">
        <v>60</v>
      </c>
      <c r="B11" s="3">
        <v>6</v>
      </c>
      <c r="C11" s="3">
        <v>5</v>
      </c>
      <c r="D11" s="3">
        <v>4</v>
      </c>
      <c r="E11" s="3">
        <v>22</v>
      </c>
      <c r="F11" s="3">
        <v>1</v>
      </c>
      <c r="G11" s="3">
        <v>6</v>
      </c>
      <c r="H11" s="3">
        <v>178</v>
      </c>
      <c r="I11" s="3">
        <v>106</v>
      </c>
      <c r="J11" s="3">
        <v>11</v>
      </c>
      <c r="K11" s="3">
        <v>3030</v>
      </c>
      <c r="L11" s="3">
        <v>7</v>
      </c>
      <c r="M11" s="3">
        <v>154</v>
      </c>
      <c r="N11" s="3"/>
      <c r="O11" s="3">
        <v>6</v>
      </c>
      <c r="P11" s="3"/>
      <c r="Q11" s="3">
        <v>21</v>
      </c>
      <c r="R11" s="3">
        <v>53</v>
      </c>
      <c r="S11" s="3"/>
      <c r="T11" s="3">
        <v>2</v>
      </c>
      <c r="U11" s="3">
        <f t="shared" si="0"/>
        <v>3612</v>
      </c>
      <c r="V11" s="3"/>
      <c r="W11" s="3">
        <v>1</v>
      </c>
      <c r="X11" s="3">
        <v>1</v>
      </c>
      <c r="Y11" s="3"/>
      <c r="Z11" s="3"/>
      <c r="AA11" s="3"/>
      <c r="AB11" s="3">
        <v>1</v>
      </c>
      <c r="AC11" s="3"/>
      <c r="AD11" s="3"/>
      <c r="AE11" s="3">
        <v>2</v>
      </c>
      <c r="AF11" s="3">
        <v>1</v>
      </c>
      <c r="AG11" s="3">
        <v>1</v>
      </c>
      <c r="AH11" s="3"/>
      <c r="AI11" s="3"/>
      <c r="AJ11" s="3">
        <v>1</v>
      </c>
      <c r="AK11" s="3">
        <v>7</v>
      </c>
      <c r="AL11" s="3">
        <v>3</v>
      </c>
      <c r="AM11" s="3"/>
      <c r="AN11" s="3"/>
      <c r="AO11" s="3">
        <v>2</v>
      </c>
      <c r="AP11" s="3">
        <f t="shared" si="1"/>
        <v>20</v>
      </c>
      <c r="AQ11" s="3">
        <f t="shared" si="2"/>
        <v>3632</v>
      </c>
      <c r="AR11" s="3"/>
      <c r="AS11" s="3">
        <f t="shared" si="3"/>
        <v>3632</v>
      </c>
      <c r="AT11" s="3">
        <f>AS11-K11</f>
        <v>602</v>
      </c>
      <c r="AU11" s="7">
        <f t="shared" si="4"/>
        <v>0.16574889867841411</v>
      </c>
    </row>
    <row r="12" spans="1:47" x14ac:dyDescent="0.2">
      <c r="A12" t="s">
        <v>61</v>
      </c>
      <c r="B12" s="3">
        <v>1</v>
      </c>
      <c r="C12" s="3">
        <v>15</v>
      </c>
      <c r="D12" s="3">
        <v>7</v>
      </c>
      <c r="E12" s="3">
        <v>61</v>
      </c>
      <c r="F12" s="3"/>
      <c r="G12" s="3"/>
      <c r="H12" s="3">
        <v>14</v>
      </c>
      <c r="I12" s="3"/>
      <c r="J12" s="3">
        <v>8</v>
      </c>
      <c r="K12" s="3">
        <v>2</v>
      </c>
      <c r="L12" s="3">
        <v>665</v>
      </c>
      <c r="M12" s="3">
        <v>15</v>
      </c>
      <c r="N12" s="3">
        <v>1</v>
      </c>
      <c r="O12" s="3"/>
      <c r="P12" s="3">
        <v>1</v>
      </c>
      <c r="Q12" s="3">
        <v>4</v>
      </c>
      <c r="R12" s="3">
        <v>5</v>
      </c>
      <c r="S12" s="3">
        <v>10</v>
      </c>
      <c r="T12" s="3">
        <v>2</v>
      </c>
      <c r="U12" s="3">
        <f t="shared" si="0"/>
        <v>811</v>
      </c>
      <c r="V12" s="3"/>
      <c r="W12" s="3"/>
      <c r="X12" s="3"/>
      <c r="Y12" s="3"/>
      <c r="Z12" s="3"/>
      <c r="AA12" s="3"/>
      <c r="AB12" s="3"/>
      <c r="AC12" s="3">
        <v>1</v>
      </c>
      <c r="AD12" s="3"/>
      <c r="AE12" s="3"/>
      <c r="AF12" s="3"/>
      <c r="AG12" s="3"/>
      <c r="AH12" s="3"/>
      <c r="AI12" s="3"/>
      <c r="AJ12" s="3"/>
      <c r="AK12" s="3">
        <v>2</v>
      </c>
      <c r="AL12" s="3"/>
      <c r="AM12" s="3"/>
      <c r="AN12" s="3"/>
      <c r="AO12" s="3"/>
      <c r="AP12" s="3">
        <f t="shared" si="1"/>
        <v>3</v>
      </c>
      <c r="AQ12" s="3">
        <f t="shared" si="2"/>
        <v>814</v>
      </c>
      <c r="AR12" s="3"/>
      <c r="AS12" s="3">
        <f t="shared" si="3"/>
        <v>814</v>
      </c>
      <c r="AT12" s="3">
        <f>AS12-L12</f>
        <v>149</v>
      </c>
      <c r="AU12" s="7">
        <f t="shared" si="4"/>
        <v>0.18304668304668303</v>
      </c>
    </row>
    <row r="13" spans="1:47" x14ac:dyDescent="0.2">
      <c r="A13" t="s">
        <v>62</v>
      </c>
      <c r="B13" s="3">
        <v>11</v>
      </c>
      <c r="C13" s="3">
        <v>26</v>
      </c>
      <c r="D13" s="3">
        <v>6</v>
      </c>
      <c r="E13" s="3">
        <v>19</v>
      </c>
      <c r="F13" s="3">
        <v>10</v>
      </c>
      <c r="G13" s="3">
        <v>5</v>
      </c>
      <c r="H13" s="3">
        <v>868</v>
      </c>
      <c r="I13" s="3">
        <v>158</v>
      </c>
      <c r="J13" s="3">
        <v>32</v>
      </c>
      <c r="K13" s="3">
        <v>72</v>
      </c>
      <c r="L13" s="3">
        <v>11</v>
      </c>
      <c r="M13" s="3">
        <v>17893</v>
      </c>
      <c r="N13" s="3">
        <v>11</v>
      </c>
      <c r="O13" s="3">
        <v>29</v>
      </c>
      <c r="P13" s="3">
        <v>1</v>
      </c>
      <c r="Q13" s="3">
        <v>106</v>
      </c>
      <c r="R13" s="3">
        <v>119</v>
      </c>
      <c r="S13" s="3"/>
      <c r="T13" s="3">
        <v>21</v>
      </c>
      <c r="U13" s="3">
        <f t="shared" si="0"/>
        <v>19398</v>
      </c>
      <c r="V13" s="3">
        <v>5</v>
      </c>
      <c r="W13" s="3">
        <v>1</v>
      </c>
      <c r="X13" s="3">
        <v>6</v>
      </c>
      <c r="Y13" s="3">
        <v>34</v>
      </c>
      <c r="Z13" s="3"/>
      <c r="AA13" s="3">
        <v>10</v>
      </c>
      <c r="AB13" s="3">
        <v>3</v>
      </c>
      <c r="AC13" s="3">
        <v>4</v>
      </c>
      <c r="AD13" s="3">
        <v>1</v>
      </c>
      <c r="AE13" s="3">
        <v>29</v>
      </c>
      <c r="AF13" s="3">
        <v>11</v>
      </c>
      <c r="AG13" s="3">
        <v>3</v>
      </c>
      <c r="AH13" s="3">
        <v>2</v>
      </c>
      <c r="AI13" s="3">
        <v>10</v>
      </c>
      <c r="AJ13" s="3">
        <v>2</v>
      </c>
      <c r="AK13" s="3">
        <v>49</v>
      </c>
      <c r="AL13" s="3">
        <v>2</v>
      </c>
      <c r="AM13" s="3"/>
      <c r="AN13" s="3">
        <v>2</v>
      </c>
      <c r="AO13" s="3">
        <v>12</v>
      </c>
      <c r="AP13" s="3">
        <f t="shared" si="1"/>
        <v>186</v>
      </c>
      <c r="AQ13" s="3">
        <f t="shared" si="2"/>
        <v>19584</v>
      </c>
      <c r="AR13" s="3">
        <v>1</v>
      </c>
      <c r="AS13" s="3">
        <f t="shared" si="3"/>
        <v>19585</v>
      </c>
      <c r="AT13" s="3">
        <f>AS13-M13</f>
        <v>1692</v>
      </c>
      <c r="AU13" s="7">
        <f t="shared" si="4"/>
        <v>8.6392647434260908E-2</v>
      </c>
    </row>
    <row r="14" spans="1:47" x14ac:dyDescent="0.2">
      <c r="A14" t="s">
        <v>63</v>
      </c>
      <c r="B14" s="3"/>
      <c r="C14" s="3">
        <v>2</v>
      </c>
      <c r="D14" s="3"/>
      <c r="E14" s="3"/>
      <c r="F14" s="3">
        <v>22</v>
      </c>
      <c r="G14" s="3"/>
      <c r="H14" s="3">
        <v>61</v>
      </c>
      <c r="I14" s="3">
        <v>2</v>
      </c>
      <c r="J14" s="3"/>
      <c r="K14" s="3"/>
      <c r="L14" s="3"/>
      <c r="M14" s="3">
        <v>6</v>
      </c>
      <c r="N14" s="3">
        <v>1324</v>
      </c>
      <c r="O14" s="3">
        <v>29</v>
      </c>
      <c r="P14" s="3"/>
      <c r="Q14" s="3">
        <v>20</v>
      </c>
      <c r="R14" s="3"/>
      <c r="S14" s="3"/>
      <c r="T14" s="3">
        <v>17</v>
      </c>
      <c r="U14" s="3">
        <f t="shared" si="0"/>
        <v>1483</v>
      </c>
      <c r="V14" s="3"/>
      <c r="W14" s="3"/>
      <c r="X14" s="3"/>
      <c r="Y14" s="3">
        <v>1</v>
      </c>
      <c r="Z14" s="3"/>
      <c r="AA14" s="3"/>
      <c r="AB14" s="3"/>
      <c r="AC14" s="3"/>
      <c r="AD14" s="3"/>
      <c r="AE14" s="3"/>
      <c r="AF14" s="3"/>
      <c r="AG14" s="3">
        <v>1</v>
      </c>
      <c r="AH14" s="3"/>
      <c r="AI14" s="3"/>
      <c r="AJ14" s="3">
        <v>1</v>
      </c>
      <c r="AK14" s="3">
        <v>2</v>
      </c>
      <c r="AL14" s="3"/>
      <c r="AM14" s="3"/>
      <c r="AN14" s="3"/>
      <c r="AO14" s="3"/>
      <c r="AP14" s="3">
        <f t="shared" si="1"/>
        <v>5</v>
      </c>
      <c r="AQ14" s="3">
        <f t="shared" si="2"/>
        <v>1488</v>
      </c>
      <c r="AR14" s="3"/>
      <c r="AS14" s="3">
        <f t="shared" si="3"/>
        <v>1488</v>
      </c>
      <c r="AT14" s="3">
        <f>AS14-N14</f>
        <v>164</v>
      </c>
      <c r="AU14" s="7">
        <f t="shared" si="4"/>
        <v>0.11021505376344086</v>
      </c>
    </row>
    <row r="15" spans="1:47" x14ac:dyDescent="0.2">
      <c r="A15" t="s">
        <v>64</v>
      </c>
      <c r="B15" s="3">
        <v>1</v>
      </c>
      <c r="C15" s="3">
        <v>2</v>
      </c>
      <c r="D15" s="3">
        <v>2</v>
      </c>
      <c r="E15" s="3">
        <v>3</v>
      </c>
      <c r="F15" s="3">
        <v>34</v>
      </c>
      <c r="G15" s="3">
        <v>1</v>
      </c>
      <c r="H15" s="3">
        <v>100</v>
      </c>
      <c r="I15" s="3">
        <v>2</v>
      </c>
      <c r="J15" s="3">
        <v>2</v>
      </c>
      <c r="K15" s="3">
        <v>2</v>
      </c>
      <c r="L15" s="3">
        <v>2</v>
      </c>
      <c r="M15" s="3">
        <v>24</v>
      </c>
      <c r="N15" s="3">
        <v>38</v>
      </c>
      <c r="O15" s="3">
        <v>4704</v>
      </c>
      <c r="P15" s="3"/>
      <c r="Q15" s="3">
        <v>152</v>
      </c>
      <c r="R15" s="3">
        <v>6</v>
      </c>
      <c r="S15" s="3"/>
      <c r="T15" s="3">
        <v>135</v>
      </c>
      <c r="U15" s="3">
        <f t="shared" si="0"/>
        <v>5210</v>
      </c>
      <c r="V15" s="3"/>
      <c r="W15" s="3">
        <v>1</v>
      </c>
      <c r="X15" s="3">
        <v>2</v>
      </c>
      <c r="Y15" s="3">
        <v>6</v>
      </c>
      <c r="Z15" s="3">
        <v>1</v>
      </c>
      <c r="AA15" s="3">
        <v>2</v>
      </c>
      <c r="AB15" s="3">
        <v>1</v>
      </c>
      <c r="AC15" s="3">
        <v>1</v>
      </c>
      <c r="AD15" s="3">
        <v>1</v>
      </c>
      <c r="AE15" s="3">
        <v>4</v>
      </c>
      <c r="AF15" s="3">
        <v>3</v>
      </c>
      <c r="AG15" s="3">
        <v>2</v>
      </c>
      <c r="AH15" s="3"/>
      <c r="AI15" s="3">
        <v>3</v>
      </c>
      <c r="AJ15" s="3">
        <v>1</v>
      </c>
      <c r="AK15" s="3">
        <v>2</v>
      </c>
      <c r="AL15" s="3">
        <v>1</v>
      </c>
      <c r="AM15" s="3"/>
      <c r="AN15" s="3">
        <v>1</v>
      </c>
      <c r="AO15" s="3">
        <v>7</v>
      </c>
      <c r="AP15" s="3">
        <f t="shared" si="1"/>
        <v>39</v>
      </c>
      <c r="AQ15" s="3">
        <f t="shared" si="2"/>
        <v>5249</v>
      </c>
      <c r="AR15" s="3"/>
      <c r="AS15" s="3">
        <f t="shared" si="3"/>
        <v>5249</v>
      </c>
      <c r="AT15" s="3">
        <f>AS15-O15</f>
        <v>545</v>
      </c>
      <c r="AU15" s="7">
        <f t="shared" si="4"/>
        <v>0.10382930081920366</v>
      </c>
    </row>
    <row r="16" spans="1:47" x14ac:dyDescent="0.2">
      <c r="A16" t="s">
        <v>65</v>
      </c>
      <c r="B16" s="3"/>
      <c r="C16" s="3">
        <v>13</v>
      </c>
      <c r="D16" s="3"/>
      <c r="E16" s="3">
        <v>1</v>
      </c>
      <c r="F16" s="3"/>
      <c r="G16" s="3"/>
      <c r="H16" s="3"/>
      <c r="I16" s="3"/>
      <c r="J16" s="3"/>
      <c r="K16" s="3"/>
      <c r="L16" s="3">
        <v>1</v>
      </c>
      <c r="M16" s="3">
        <v>1</v>
      </c>
      <c r="N16" s="3"/>
      <c r="O16" s="3"/>
      <c r="P16" s="3">
        <v>233</v>
      </c>
      <c r="Q16" s="3"/>
      <c r="R16" s="3"/>
      <c r="S16" s="3"/>
      <c r="T16" s="3"/>
      <c r="U16" s="3">
        <f t="shared" si="0"/>
        <v>249</v>
      </c>
      <c r="V16" s="3"/>
      <c r="W16" s="3"/>
      <c r="X16" s="3">
        <v>1</v>
      </c>
      <c r="Y16" s="3"/>
      <c r="Z16" s="3"/>
      <c r="AA16" s="3"/>
      <c r="AB16" s="3"/>
      <c r="AC16" s="3"/>
      <c r="AD16" s="3"/>
      <c r="AE16" s="3"/>
      <c r="AF16" s="3"/>
      <c r="AG16" s="3">
        <v>12</v>
      </c>
      <c r="AH16" s="3"/>
      <c r="AI16" s="3"/>
      <c r="AJ16" s="3"/>
      <c r="AK16" s="3"/>
      <c r="AL16" s="3"/>
      <c r="AM16" s="3"/>
      <c r="AN16" s="3"/>
      <c r="AO16" s="3"/>
      <c r="AP16" s="3">
        <f t="shared" si="1"/>
        <v>13</v>
      </c>
      <c r="AQ16" s="3">
        <f t="shared" si="2"/>
        <v>262</v>
      </c>
      <c r="AR16" s="3"/>
      <c r="AS16" s="3">
        <f t="shared" si="3"/>
        <v>262</v>
      </c>
      <c r="AT16" s="3">
        <f>AS16-P16</f>
        <v>29</v>
      </c>
      <c r="AU16" s="7">
        <f t="shared" si="4"/>
        <v>0.11068702290076336</v>
      </c>
    </row>
    <row r="17" spans="1:47" x14ac:dyDescent="0.2">
      <c r="A17" t="s">
        <v>66</v>
      </c>
      <c r="B17" s="3">
        <v>8</v>
      </c>
      <c r="C17" s="3">
        <v>12</v>
      </c>
      <c r="D17" s="3">
        <v>5</v>
      </c>
      <c r="E17" s="3">
        <v>5</v>
      </c>
      <c r="F17" s="3">
        <v>185</v>
      </c>
      <c r="G17" s="3">
        <v>15</v>
      </c>
      <c r="H17" s="3">
        <v>984</v>
      </c>
      <c r="I17" s="3">
        <v>41</v>
      </c>
      <c r="J17" s="3">
        <v>5</v>
      </c>
      <c r="K17" s="3">
        <v>34</v>
      </c>
      <c r="L17" s="3">
        <v>2</v>
      </c>
      <c r="M17" s="3">
        <v>68</v>
      </c>
      <c r="N17" s="3">
        <v>31</v>
      </c>
      <c r="O17" s="3">
        <v>165</v>
      </c>
      <c r="P17" s="3">
        <v>3</v>
      </c>
      <c r="Q17" s="3">
        <v>17177</v>
      </c>
      <c r="R17" s="3">
        <v>13</v>
      </c>
      <c r="S17" s="3"/>
      <c r="T17" s="3">
        <v>48</v>
      </c>
      <c r="U17" s="3">
        <f t="shared" si="0"/>
        <v>18801</v>
      </c>
      <c r="V17" s="3">
        <v>3</v>
      </c>
      <c r="W17" s="3"/>
      <c r="X17" s="3">
        <v>6</v>
      </c>
      <c r="Y17" s="3">
        <v>131</v>
      </c>
      <c r="Z17" s="3">
        <v>1</v>
      </c>
      <c r="AA17" s="3">
        <v>40</v>
      </c>
      <c r="AB17" s="3">
        <v>1</v>
      </c>
      <c r="AC17" s="3">
        <v>2</v>
      </c>
      <c r="AD17" s="3">
        <v>2</v>
      </c>
      <c r="AE17" s="3">
        <v>54</v>
      </c>
      <c r="AF17" s="3">
        <v>12</v>
      </c>
      <c r="AG17" s="3">
        <v>1</v>
      </c>
      <c r="AH17" s="3">
        <v>6</v>
      </c>
      <c r="AI17" s="3">
        <v>12</v>
      </c>
      <c r="AJ17" s="3">
        <v>6</v>
      </c>
      <c r="AK17" s="3">
        <v>25</v>
      </c>
      <c r="AL17" s="3">
        <v>6</v>
      </c>
      <c r="AM17" s="3"/>
      <c r="AN17" s="3">
        <v>1</v>
      </c>
      <c r="AO17" s="3">
        <v>5</v>
      </c>
      <c r="AP17" s="3">
        <f t="shared" si="1"/>
        <v>314</v>
      </c>
      <c r="AQ17" s="3">
        <f t="shared" si="2"/>
        <v>19115</v>
      </c>
      <c r="AR17" s="3">
        <v>1</v>
      </c>
      <c r="AS17" s="3">
        <f t="shared" si="3"/>
        <v>19116</v>
      </c>
      <c r="AT17" s="3">
        <f>AS17-Q17</f>
        <v>1939</v>
      </c>
      <c r="AU17" s="7">
        <f t="shared" si="4"/>
        <v>0.10143335425821301</v>
      </c>
    </row>
    <row r="18" spans="1:47" x14ac:dyDescent="0.2">
      <c r="A18" t="s">
        <v>67</v>
      </c>
      <c r="B18" s="3">
        <v>9</v>
      </c>
      <c r="C18" s="3">
        <v>17</v>
      </c>
      <c r="D18" s="3">
        <v>7</v>
      </c>
      <c r="E18" s="3">
        <v>47</v>
      </c>
      <c r="F18" s="3">
        <v>5</v>
      </c>
      <c r="G18" s="3">
        <v>7</v>
      </c>
      <c r="H18" s="3">
        <v>119</v>
      </c>
      <c r="I18" s="3">
        <v>15</v>
      </c>
      <c r="J18" s="3">
        <v>48</v>
      </c>
      <c r="K18" s="3">
        <v>51</v>
      </c>
      <c r="L18" s="3">
        <v>5</v>
      </c>
      <c r="M18" s="3">
        <v>153</v>
      </c>
      <c r="N18" s="3">
        <v>5</v>
      </c>
      <c r="O18" s="3">
        <v>8</v>
      </c>
      <c r="P18" s="3">
        <v>1</v>
      </c>
      <c r="Q18" s="3">
        <v>25</v>
      </c>
      <c r="R18" s="3">
        <v>6471</v>
      </c>
      <c r="S18" s="3">
        <v>1</v>
      </c>
      <c r="T18" s="3">
        <v>10</v>
      </c>
      <c r="U18" s="3">
        <f t="shared" si="0"/>
        <v>7004</v>
      </c>
      <c r="V18" s="3"/>
      <c r="W18" s="3"/>
      <c r="X18" s="3">
        <v>1</v>
      </c>
      <c r="Y18" s="3">
        <v>4</v>
      </c>
      <c r="Z18" s="3"/>
      <c r="AA18" s="3"/>
      <c r="AB18" s="3"/>
      <c r="AC18" s="3">
        <v>1</v>
      </c>
      <c r="AD18" s="3"/>
      <c r="AE18" s="3">
        <v>3</v>
      </c>
      <c r="AF18" s="3">
        <v>1</v>
      </c>
      <c r="AG18" s="3">
        <v>1</v>
      </c>
      <c r="AH18" s="3">
        <v>1</v>
      </c>
      <c r="AI18" s="3">
        <v>2</v>
      </c>
      <c r="AJ18" s="3">
        <v>1</v>
      </c>
      <c r="AK18" s="3">
        <v>87</v>
      </c>
      <c r="AL18" s="3">
        <v>5</v>
      </c>
      <c r="AM18" s="3">
        <v>1</v>
      </c>
      <c r="AN18" s="3">
        <v>1</v>
      </c>
      <c r="AO18" s="3">
        <v>8</v>
      </c>
      <c r="AP18" s="3">
        <f t="shared" si="1"/>
        <v>117</v>
      </c>
      <c r="AQ18" s="3">
        <f t="shared" si="2"/>
        <v>7121</v>
      </c>
      <c r="AR18" s="3"/>
      <c r="AS18" s="3">
        <f t="shared" si="3"/>
        <v>7121</v>
      </c>
      <c r="AT18" s="3">
        <f>AS18-R18</f>
        <v>650</v>
      </c>
      <c r="AU18" s="7">
        <f t="shared" si="4"/>
        <v>9.1279314702991152E-2</v>
      </c>
    </row>
    <row r="19" spans="1:47" x14ac:dyDescent="0.2">
      <c r="A19" t="s">
        <v>68</v>
      </c>
      <c r="B19" s="3"/>
      <c r="C19" s="3">
        <v>2</v>
      </c>
      <c r="D19" s="3">
        <v>11</v>
      </c>
      <c r="E19" s="3"/>
      <c r="F19" s="3"/>
      <c r="G19" s="3"/>
      <c r="H19" s="3">
        <v>2</v>
      </c>
      <c r="I19" s="3">
        <v>1</v>
      </c>
      <c r="J19" s="3">
        <v>1</v>
      </c>
      <c r="K19" s="3"/>
      <c r="L19" s="3">
        <v>7</v>
      </c>
      <c r="M19" s="3">
        <v>3</v>
      </c>
      <c r="N19" s="3"/>
      <c r="O19" s="3">
        <v>1</v>
      </c>
      <c r="P19" s="3"/>
      <c r="Q19" s="3">
        <v>2</v>
      </c>
      <c r="R19" s="3">
        <v>1</v>
      </c>
      <c r="S19" s="3">
        <v>285</v>
      </c>
      <c r="T19" s="3"/>
      <c r="U19" s="3">
        <f t="shared" si="0"/>
        <v>316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>
        <f t="shared" si="1"/>
        <v>0</v>
      </c>
      <c r="AQ19" s="3">
        <f t="shared" si="2"/>
        <v>316</v>
      </c>
      <c r="AR19" s="3"/>
      <c r="AS19" s="3">
        <f t="shared" si="3"/>
        <v>316</v>
      </c>
      <c r="AT19" s="3">
        <f>AS19-S19</f>
        <v>31</v>
      </c>
      <c r="AU19" s="7">
        <f t="shared" si="4"/>
        <v>9.8101265822784806E-2</v>
      </c>
    </row>
    <row r="20" spans="1:47" x14ac:dyDescent="0.2">
      <c r="A20" t="s">
        <v>69</v>
      </c>
      <c r="B20" s="3"/>
      <c r="C20" s="3">
        <v>6</v>
      </c>
      <c r="D20" s="3">
        <v>1</v>
      </c>
      <c r="E20" s="3">
        <v>1</v>
      </c>
      <c r="F20" s="3">
        <v>9</v>
      </c>
      <c r="G20" s="3">
        <v>2</v>
      </c>
      <c r="H20" s="3">
        <v>73</v>
      </c>
      <c r="I20" s="3">
        <v>13</v>
      </c>
      <c r="J20" s="3"/>
      <c r="K20" s="3">
        <v>6</v>
      </c>
      <c r="L20" s="3"/>
      <c r="M20" s="3">
        <v>16</v>
      </c>
      <c r="N20" s="3">
        <v>19</v>
      </c>
      <c r="O20" s="3">
        <v>59</v>
      </c>
      <c r="P20" s="3"/>
      <c r="Q20" s="3">
        <v>56</v>
      </c>
      <c r="R20" s="3">
        <v>7</v>
      </c>
      <c r="S20" s="3">
        <v>3</v>
      </c>
      <c r="T20" s="3">
        <v>5163</v>
      </c>
      <c r="U20" s="3">
        <f t="shared" si="0"/>
        <v>5434</v>
      </c>
      <c r="V20" s="3"/>
      <c r="W20" s="3"/>
      <c r="X20" s="3">
        <v>2</v>
      </c>
      <c r="Y20" s="3">
        <v>6</v>
      </c>
      <c r="Z20" s="3"/>
      <c r="AA20" s="3"/>
      <c r="AB20" s="3"/>
      <c r="AC20" s="3">
        <v>2</v>
      </c>
      <c r="AD20" s="3"/>
      <c r="AE20" s="3">
        <v>3</v>
      </c>
      <c r="AF20" s="3"/>
      <c r="AG20" s="3">
        <v>1</v>
      </c>
      <c r="AH20" s="3"/>
      <c r="AI20" s="3">
        <v>6</v>
      </c>
      <c r="AJ20" s="3"/>
      <c r="AK20" s="3">
        <v>6</v>
      </c>
      <c r="AL20" s="3">
        <v>1</v>
      </c>
      <c r="AM20" s="3">
        <v>2</v>
      </c>
      <c r="AN20" s="3">
        <v>4</v>
      </c>
      <c r="AO20" s="3">
        <v>2</v>
      </c>
      <c r="AP20" s="3">
        <f t="shared" si="1"/>
        <v>35</v>
      </c>
      <c r="AQ20" s="3">
        <f t="shared" si="2"/>
        <v>5469</v>
      </c>
      <c r="AR20" s="3"/>
      <c r="AS20" s="3">
        <f t="shared" si="3"/>
        <v>5469</v>
      </c>
      <c r="AT20" s="3">
        <f>AS20-T20</f>
        <v>306</v>
      </c>
      <c r="AU20" s="7">
        <f t="shared" si="4"/>
        <v>5.5951727921009324E-2</v>
      </c>
    </row>
    <row r="21" spans="1:47" x14ac:dyDescent="0.2">
      <c r="A21" t="s">
        <v>190</v>
      </c>
      <c r="B21" s="3">
        <f t="shared" ref="B21:AO21" si="5">SUM(B2:B20)</f>
        <v>2668</v>
      </c>
      <c r="C21" s="3">
        <f t="shared" si="5"/>
        <v>10824</v>
      </c>
      <c r="D21" s="3">
        <f t="shared" si="5"/>
        <v>3894</v>
      </c>
      <c r="E21" s="3">
        <f t="shared" si="5"/>
        <v>2154</v>
      </c>
      <c r="F21" s="3">
        <f t="shared" si="5"/>
        <v>4261</v>
      </c>
      <c r="G21" s="3">
        <f t="shared" si="5"/>
        <v>1566</v>
      </c>
      <c r="H21" s="3">
        <f t="shared" si="5"/>
        <v>32717</v>
      </c>
      <c r="I21" s="3">
        <f t="shared" si="5"/>
        <v>7523</v>
      </c>
      <c r="J21" s="3">
        <f t="shared" si="5"/>
        <v>2158</v>
      </c>
      <c r="K21" s="3">
        <f t="shared" si="5"/>
        <v>3526</v>
      </c>
      <c r="L21" s="3">
        <f t="shared" si="5"/>
        <v>736</v>
      </c>
      <c r="M21" s="3">
        <f t="shared" si="5"/>
        <v>19301</v>
      </c>
      <c r="N21" s="3">
        <f t="shared" si="5"/>
        <v>1680</v>
      </c>
      <c r="O21" s="3">
        <f t="shared" si="5"/>
        <v>5406</v>
      </c>
      <c r="P21" s="3">
        <f t="shared" si="5"/>
        <v>312</v>
      </c>
      <c r="Q21" s="3">
        <f t="shared" si="5"/>
        <v>18696</v>
      </c>
      <c r="R21" s="3">
        <f t="shared" si="5"/>
        <v>6893</v>
      </c>
      <c r="S21" s="3">
        <f t="shared" si="5"/>
        <v>316</v>
      </c>
      <c r="T21" s="3">
        <f t="shared" si="5"/>
        <v>5559</v>
      </c>
      <c r="U21" s="3">
        <f t="shared" si="5"/>
        <v>130190</v>
      </c>
      <c r="V21" s="3">
        <f t="shared" si="5"/>
        <v>17</v>
      </c>
      <c r="W21" s="3">
        <f t="shared" si="5"/>
        <v>10</v>
      </c>
      <c r="X21" s="3">
        <f t="shared" si="5"/>
        <v>54</v>
      </c>
      <c r="Y21" s="3">
        <f t="shared" si="5"/>
        <v>492</v>
      </c>
      <c r="Z21" s="3">
        <f t="shared" si="5"/>
        <v>9</v>
      </c>
      <c r="AA21" s="3">
        <f t="shared" si="5"/>
        <v>106</v>
      </c>
      <c r="AB21" s="3">
        <f t="shared" si="5"/>
        <v>13</v>
      </c>
      <c r="AC21" s="3">
        <f t="shared" si="5"/>
        <v>15</v>
      </c>
      <c r="AD21" s="3">
        <f t="shared" si="5"/>
        <v>22</v>
      </c>
      <c r="AE21" s="3">
        <f t="shared" si="5"/>
        <v>222</v>
      </c>
      <c r="AF21" s="3">
        <f t="shared" si="5"/>
        <v>82</v>
      </c>
      <c r="AG21" s="3">
        <f t="shared" si="5"/>
        <v>32</v>
      </c>
      <c r="AH21" s="3">
        <f t="shared" si="5"/>
        <v>28</v>
      </c>
      <c r="AI21" s="3">
        <f t="shared" si="5"/>
        <v>62</v>
      </c>
      <c r="AJ21" s="3">
        <f t="shared" si="5"/>
        <v>38</v>
      </c>
      <c r="AK21" s="3">
        <f t="shared" si="5"/>
        <v>273</v>
      </c>
      <c r="AL21" s="3">
        <f t="shared" si="5"/>
        <v>44</v>
      </c>
      <c r="AM21" s="3">
        <f t="shared" si="5"/>
        <v>15</v>
      </c>
      <c r="AN21" s="3">
        <f t="shared" si="5"/>
        <v>12</v>
      </c>
      <c r="AO21" s="3">
        <f t="shared" si="5"/>
        <v>66</v>
      </c>
      <c r="AP21" s="3">
        <f t="shared" si="1"/>
        <v>1612</v>
      </c>
      <c r="AQ21" s="3">
        <f>SUM(AQ2:AQ20)</f>
        <v>131802</v>
      </c>
      <c r="AR21" s="3">
        <f>SUM(AR2:AR20)</f>
        <v>834</v>
      </c>
      <c r="AS21" s="3">
        <f t="shared" si="3"/>
        <v>132636</v>
      </c>
      <c r="AT21" s="3"/>
      <c r="AU21" s="7"/>
    </row>
    <row r="22" spans="1:47" x14ac:dyDescent="0.2">
      <c r="A22" t="s">
        <v>71</v>
      </c>
      <c r="B22" s="3">
        <v>1</v>
      </c>
      <c r="C22" s="3">
        <v>2</v>
      </c>
      <c r="D22" s="3"/>
      <c r="E22" s="3"/>
      <c r="F22" s="3">
        <v>1</v>
      </c>
      <c r="G22" s="3"/>
      <c r="H22" s="3">
        <v>13</v>
      </c>
      <c r="I22" s="3">
        <v>2</v>
      </c>
      <c r="J22" s="3">
        <v>1</v>
      </c>
      <c r="K22" s="3">
        <v>1</v>
      </c>
      <c r="L22" s="3"/>
      <c r="M22" s="3">
        <v>7</v>
      </c>
      <c r="N22" s="3"/>
      <c r="O22" s="3">
        <v>1</v>
      </c>
      <c r="P22" s="3"/>
      <c r="Q22" s="3">
        <v>6</v>
      </c>
      <c r="R22" s="3">
        <v>2</v>
      </c>
      <c r="S22" s="3"/>
      <c r="T22" s="3">
        <v>1</v>
      </c>
      <c r="U22" s="3">
        <f t="shared" ref="U22:U41" si="6">SUM(B22:T22)</f>
        <v>38</v>
      </c>
      <c r="V22" s="3">
        <v>394</v>
      </c>
      <c r="W22" s="3"/>
      <c r="X22" s="3">
        <v>8</v>
      </c>
      <c r="Y22" s="3"/>
      <c r="Z22" s="3"/>
      <c r="AA22" s="3"/>
      <c r="AB22" s="3"/>
      <c r="AC22" s="3">
        <v>29</v>
      </c>
      <c r="AD22" s="3"/>
      <c r="AE22" s="3">
        <v>119</v>
      </c>
      <c r="AF22" s="3">
        <v>2</v>
      </c>
      <c r="AG22" s="3"/>
      <c r="AH22" s="3">
        <v>5</v>
      </c>
      <c r="AI22" s="3"/>
      <c r="AJ22" s="3">
        <v>1</v>
      </c>
      <c r="AK22" s="3">
        <v>13</v>
      </c>
      <c r="AL22" s="3">
        <v>1</v>
      </c>
      <c r="AM22" s="3">
        <v>1</v>
      </c>
      <c r="AN22" s="3">
        <v>2</v>
      </c>
      <c r="AO22" s="3">
        <v>3</v>
      </c>
      <c r="AP22" s="3">
        <f t="shared" si="1"/>
        <v>578</v>
      </c>
      <c r="AQ22" s="3">
        <f t="shared" ref="AQ22:AQ41" si="7">U22+AP22</f>
        <v>616</v>
      </c>
      <c r="AR22" s="3"/>
      <c r="AS22" s="3">
        <f t="shared" si="3"/>
        <v>616</v>
      </c>
      <c r="AT22" s="3">
        <f>AS22-V22</f>
        <v>222</v>
      </c>
      <c r="AU22" s="7">
        <f>AT22/AS22</f>
        <v>0.36038961038961037</v>
      </c>
    </row>
    <row r="23" spans="1:47" x14ac:dyDescent="0.2">
      <c r="A23" t="s">
        <v>72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v>1</v>
      </c>
      <c r="R23" s="3">
        <v>1</v>
      </c>
      <c r="S23" s="3"/>
      <c r="T23" s="3"/>
      <c r="U23" s="3">
        <f t="shared" si="6"/>
        <v>2</v>
      </c>
      <c r="V23" s="3">
        <v>1</v>
      </c>
      <c r="W23" s="3">
        <v>693</v>
      </c>
      <c r="X23" s="3">
        <v>1</v>
      </c>
      <c r="Y23" s="3">
        <v>3</v>
      </c>
      <c r="Z23" s="3"/>
      <c r="AA23" s="3"/>
      <c r="AB23" s="3"/>
      <c r="AC23" s="3"/>
      <c r="AD23" s="3"/>
      <c r="AE23" s="3">
        <v>2</v>
      </c>
      <c r="AF23" s="3"/>
      <c r="AG23" s="3"/>
      <c r="AH23" s="3"/>
      <c r="AI23" s="3">
        <v>2</v>
      </c>
      <c r="AJ23" s="3"/>
      <c r="AK23" s="3">
        <v>3</v>
      </c>
      <c r="AL23" s="3"/>
      <c r="AM23" s="3">
        <v>1</v>
      </c>
      <c r="AN23" s="3">
        <v>5</v>
      </c>
      <c r="AO23" s="3"/>
      <c r="AP23" s="3">
        <f t="shared" si="1"/>
        <v>711</v>
      </c>
      <c r="AQ23" s="3">
        <f t="shared" si="7"/>
        <v>713</v>
      </c>
      <c r="AR23" s="3"/>
      <c r="AS23" s="3">
        <f t="shared" si="3"/>
        <v>713</v>
      </c>
      <c r="AT23" s="3">
        <f>AS23-W23</f>
        <v>20</v>
      </c>
      <c r="AU23" s="7">
        <f t="shared" ref="AU23:AU41" si="8">AT23/AS23</f>
        <v>2.8050490883590462E-2</v>
      </c>
    </row>
    <row r="24" spans="1:47" x14ac:dyDescent="0.2">
      <c r="A24" t="s">
        <v>73</v>
      </c>
      <c r="B24" s="3">
        <v>1</v>
      </c>
      <c r="C24" s="3">
        <v>16</v>
      </c>
      <c r="D24" s="3">
        <v>2</v>
      </c>
      <c r="E24" s="3">
        <v>1</v>
      </c>
      <c r="F24" s="3">
        <v>1</v>
      </c>
      <c r="G24" s="3">
        <v>2</v>
      </c>
      <c r="H24" s="3">
        <v>28</v>
      </c>
      <c r="I24" s="3">
        <v>3</v>
      </c>
      <c r="J24" s="3">
        <v>5</v>
      </c>
      <c r="K24" s="3">
        <v>4</v>
      </c>
      <c r="L24" s="3">
        <v>2</v>
      </c>
      <c r="M24" s="3">
        <v>9</v>
      </c>
      <c r="N24" s="3">
        <v>3</v>
      </c>
      <c r="O24" s="3">
        <v>5</v>
      </c>
      <c r="P24" s="3"/>
      <c r="Q24" s="3">
        <v>17</v>
      </c>
      <c r="R24" s="3">
        <v>2</v>
      </c>
      <c r="S24" s="3"/>
      <c r="T24" s="3">
        <v>5</v>
      </c>
      <c r="U24" s="3">
        <f t="shared" si="6"/>
        <v>106</v>
      </c>
      <c r="V24" s="3">
        <v>8</v>
      </c>
      <c r="W24" s="3">
        <v>5</v>
      </c>
      <c r="X24" s="3">
        <v>5981</v>
      </c>
      <c r="Y24" s="3">
        <v>17</v>
      </c>
      <c r="Z24" s="3">
        <v>2</v>
      </c>
      <c r="AA24" s="3">
        <v>7</v>
      </c>
      <c r="AB24" s="3"/>
      <c r="AC24" s="3">
        <v>160</v>
      </c>
      <c r="AD24" s="3">
        <v>1</v>
      </c>
      <c r="AE24" s="3">
        <v>22</v>
      </c>
      <c r="AF24" s="3">
        <v>8</v>
      </c>
      <c r="AG24" s="3">
        <v>5</v>
      </c>
      <c r="AH24" s="3">
        <v>3</v>
      </c>
      <c r="AI24" s="3">
        <v>2</v>
      </c>
      <c r="AJ24" s="3">
        <v>1</v>
      </c>
      <c r="AK24" s="3">
        <v>41</v>
      </c>
      <c r="AL24" s="3">
        <v>7</v>
      </c>
      <c r="AM24" s="3">
        <v>19</v>
      </c>
      <c r="AN24" s="3">
        <v>4</v>
      </c>
      <c r="AO24" s="3">
        <v>65</v>
      </c>
      <c r="AP24" s="3">
        <f t="shared" si="1"/>
        <v>6358</v>
      </c>
      <c r="AQ24" s="3">
        <f t="shared" si="7"/>
        <v>6464</v>
      </c>
      <c r="AR24" s="3"/>
      <c r="AS24" s="3">
        <f t="shared" si="3"/>
        <v>6464</v>
      </c>
      <c r="AT24" s="3">
        <f>AS24-X24</f>
        <v>483</v>
      </c>
      <c r="AU24" s="7">
        <f t="shared" si="8"/>
        <v>7.4721534653465344E-2</v>
      </c>
    </row>
    <row r="25" spans="1:47" x14ac:dyDescent="0.2">
      <c r="A25" t="s">
        <v>74</v>
      </c>
      <c r="B25" s="3">
        <v>2</v>
      </c>
      <c r="C25" s="3">
        <v>1</v>
      </c>
      <c r="D25" s="3">
        <v>1</v>
      </c>
      <c r="E25" s="3">
        <v>2</v>
      </c>
      <c r="F25" s="3">
        <v>3</v>
      </c>
      <c r="G25" s="3">
        <v>1</v>
      </c>
      <c r="H25" s="3">
        <v>132</v>
      </c>
      <c r="I25" s="3">
        <v>5</v>
      </c>
      <c r="J25" s="3"/>
      <c r="K25" s="3">
        <v>1</v>
      </c>
      <c r="L25" s="3"/>
      <c r="M25" s="3">
        <v>37</v>
      </c>
      <c r="N25" s="3"/>
      <c r="O25" s="3">
        <v>7</v>
      </c>
      <c r="P25" s="3"/>
      <c r="Q25" s="3">
        <v>74</v>
      </c>
      <c r="R25" s="3">
        <v>4</v>
      </c>
      <c r="S25" s="3">
        <v>1</v>
      </c>
      <c r="T25" s="3">
        <v>4</v>
      </c>
      <c r="U25" s="3">
        <f t="shared" si="6"/>
        <v>275</v>
      </c>
      <c r="V25" s="3">
        <v>4</v>
      </c>
      <c r="W25" s="3">
        <v>3</v>
      </c>
      <c r="X25" s="3">
        <v>4</v>
      </c>
      <c r="Y25" s="3">
        <v>3342</v>
      </c>
      <c r="Z25" s="3"/>
      <c r="AA25" s="3">
        <v>130</v>
      </c>
      <c r="AB25" s="3">
        <v>1</v>
      </c>
      <c r="AC25" s="3"/>
      <c r="AD25" s="3"/>
      <c r="AE25" s="3">
        <v>24</v>
      </c>
      <c r="AF25" s="3">
        <v>5</v>
      </c>
      <c r="AG25" s="3"/>
      <c r="AH25" s="3">
        <v>1</v>
      </c>
      <c r="AI25" s="3">
        <v>11</v>
      </c>
      <c r="AJ25" s="3"/>
      <c r="AK25" s="3">
        <v>16</v>
      </c>
      <c r="AL25" s="3"/>
      <c r="AM25" s="3"/>
      <c r="AN25" s="3">
        <v>1</v>
      </c>
      <c r="AO25" s="3">
        <v>11</v>
      </c>
      <c r="AP25" s="3">
        <f t="shared" si="1"/>
        <v>3553</v>
      </c>
      <c r="AQ25" s="3">
        <f t="shared" si="7"/>
        <v>3828</v>
      </c>
      <c r="AR25" s="3"/>
      <c r="AS25" s="3">
        <f t="shared" si="3"/>
        <v>3828</v>
      </c>
      <c r="AT25" s="3">
        <f>AS25-Y25</f>
        <v>486</v>
      </c>
      <c r="AU25" s="7">
        <f t="shared" si="8"/>
        <v>0.12695924764890282</v>
      </c>
    </row>
    <row r="26" spans="1:47" x14ac:dyDescent="0.2">
      <c r="A26" t="s">
        <v>75</v>
      </c>
      <c r="B26" s="3"/>
      <c r="C26" s="3"/>
      <c r="D26" s="3">
        <v>1</v>
      </c>
      <c r="E26" s="3"/>
      <c r="F26" s="3"/>
      <c r="G26" s="3"/>
      <c r="H26" s="3"/>
      <c r="I26" s="3">
        <v>1</v>
      </c>
      <c r="J26" s="3"/>
      <c r="K26" s="3">
        <v>2</v>
      </c>
      <c r="L26" s="3"/>
      <c r="M26" s="3"/>
      <c r="N26" s="3"/>
      <c r="O26" s="3"/>
      <c r="P26" s="3"/>
      <c r="Q26" s="3"/>
      <c r="R26" s="3"/>
      <c r="S26" s="3"/>
      <c r="T26" s="3"/>
      <c r="U26" s="3">
        <f t="shared" si="6"/>
        <v>4</v>
      </c>
      <c r="V26" s="3"/>
      <c r="W26" s="3"/>
      <c r="X26" s="3">
        <v>3</v>
      </c>
      <c r="Y26" s="3"/>
      <c r="Z26" s="3">
        <v>121</v>
      </c>
      <c r="AA26" s="3"/>
      <c r="AB26" s="3"/>
      <c r="AC26" s="3"/>
      <c r="AD26" s="3"/>
      <c r="AE26" s="3">
        <v>1</v>
      </c>
      <c r="AF26" s="3"/>
      <c r="AG26" s="3"/>
      <c r="AH26" s="3">
        <v>1</v>
      </c>
      <c r="AI26" s="3"/>
      <c r="AJ26" s="3">
        <v>1</v>
      </c>
      <c r="AK26" s="3">
        <v>1</v>
      </c>
      <c r="AL26" s="3"/>
      <c r="AM26" s="3">
        <v>3</v>
      </c>
      <c r="AN26" s="3"/>
      <c r="AO26" s="3"/>
      <c r="AP26" s="3">
        <f t="shared" si="1"/>
        <v>131</v>
      </c>
      <c r="AQ26" s="3">
        <f t="shared" si="7"/>
        <v>135</v>
      </c>
      <c r="AR26" s="3"/>
      <c r="AS26" s="3">
        <f t="shared" si="3"/>
        <v>135</v>
      </c>
      <c r="AT26" s="3">
        <f>AS26-Z26</f>
        <v>14</v>
      </c>
      <c r="AU26" s="7">
        <f t="shared" si="8"/>
        <v>0.1037037037037037</v>
      </c>
    </row>
    <row r="27" spans="1:47" x14ac:dyDescent="0.2">
      <c r="A27" t="s">
        <v>76</v>
      </c>
      <c r="B27" s="3">
        <v>1</v>
      </c>
      <c r="C27" s="3">
        <v>1</v>
      </c>
      <c r="D27" s="3"/>
      <c r="E27" s="3">
        <v>1</v>
      </c>
      <c r="F27" s="3">
        <v>2</v>
      </c>
      <c r="G27" s="3">
        <v>1</v>
      </c>
      <c r="H27" s="3">
        <v>91</v>
      </c>
      <c r="I27" s="3">
        <v>1</v>
      </c>
      <c r="J27" s="3"/>
      <c r="K27" s="3">
        <v>1</v>
      </c>
      <c r="L27" s="3"/>
      <c r="M27" s="3">
        <v>13</v>
      </c>
      <c r="N27" s="3">
        <v>1</v>
      </c>
      <c r="O27" s="3">
        <v>4</v>
      </c>
      <c r="P27" s="3">
        <v>1</v>
      </c>
      <c r="Q27" s="3">
        <v>49</v>
      </c>
      <c r="R27" s="3">
        <v>1</v>
      </c>
      <c r="S27" s="3"/>
      <c r="T27" s="3">
        <v>3</v>
      </c>
      <c r="U27" s="3">
        <f t="shared" si="6"/>
        <v>171</v>
      </c>
      <c r="V27" s="3">
        <v>2</v>
      </c>
      <c r="W27" s="3">
        <v>2</v>
      </c>
      <c r="X27" s="3">
        <v>2</v>
      </c>
      <c r="Y27" s="3">
        <v>212</v>
      </c>
      <c r="Z27" s="3"/>
      <c r="AA27" s="3">
        <v>1446</v>
      </c>
      <c r="AB27" s="3"/>
      <c r="AC27" s="3"/>
      <c r="AD27" s="3">
        <v>2</v>
      </c>
      <c r="AE27" s="3">
        <v>18</v>
      </c>
      <c r="AF27" s="3">
        <v>4</v>
      </c>
      <c r="AG27" s="3"/>
      <c r="AH27" s="3">
        <v>2</v>
      </c>
      <c r="AI27" s="3">
        <v>17</v>
      </c>
      <c r="AJ27" s="3"/>
      <c r="AK27" s="3">
        <v>3</v>
      </c>
      <c r="AL27" s="3">
        <v>2</v>
      </c>
      <c r="AM27" s="3"/>
      <c r="AN27" s="3"/>
      <c r="AO27" s="3">
        <v>4</v>
      </c>
      <c r="AP27" s="3">
        <f t="shared" si="1"/>
        <v>1716</v>
      </c>
      <c r="AQ27" s="3">
        <f t="shared" si="7"/>
        <v>1887</v>
      </c>
      <c r="AR27" s="3"/>
      <c r="AS27" s="3">
        <f t="shared" si="3"/>
        <v>1887</v>
      </c>
      <c r="AT27" s="3">
        <f>AS27-AA27</f>
        <v>441</v>
      </c>
      <c r="AU27" s="7">
        <f t="shared" si="8"/>
        <v>0.23370429252782193</v>
      </c>
    </row>
    <row r="28" spans="1:47" x14ac:dyDescent="0.2">
      <c r="A28" t="s">
        <v>77</v>
      </c>
      <c r="B28" s="3"/>
      <c r="C28" s="3"/>
      <c r="D28" s="3"/>
      <c r="E28" s="3"/>
      <c r="F28" s="3"/>
      <c r="G28" s="3"/>
      <c r="H28" s="3">
        <v>8</v>
      </c>
      <c r="I28" s="3"/>
      <c r="J28" s="3"/>
      <c r="K28" s="3"/>
      <c r="L28" s="3"/>
      <c r="M28" s="3"/>
      <c r="N28" s="3"/>
      <c r="O28" s="3">
        <v>1</v>
      </c>
      <c r="P28" s="3"/>
      <c r="Q28" s="3">
        <v>2</v>
      </c>
      <c r="R28" s="3">
        <v>1</v>
      </c>
      <c r="S28" s="3"/>
      <c r="T28" s="3"/>
      <c r="U28" s="3">
        <f t="shared" si="6"/>
        <v>12</v>
      </c>
      <c r="V28" s="3"/>
      <c r="W28" s="3"/>
      <c r="X28" s="3">
        <v>3</v>
      </c>
      <c r="Y28" s="3"/>
      <c r="Z28" s="3"/>
      <c r="AA28" s="3"/>
      <c r="AB28" s="3">
        <v>254</v>
      </c>
      <c r="AC28" s="3">
        <v>1</v>
      </c>
      <c r="AD28" s="3"/>
      <c r="AE28" s="3">
        <v>1</v>
      </c>
      <c r="AF28" s="3"/>
      <c r="AG28" s="3"/>
      <c r="AH28" s="3"/>
      <c r="AI28" s="3">
        <v>1</v>
      </c>
      <c r="AJ28" s="3"/>
      <c r="AK28" s="3">
        <v>5</v>
      </c>
      <c r="AL28" s="3">
        <v>9</v>
      </c>
      <c r="AM28" s="3"/>
      <c r="AN28" s="3"/>
      <c r="AO28" s="3">
        <v>1</v>
      </c>
      <c r="AP28" s="3">
        <f t="shared" si="1"/>
        <v>275</v>
      </c>
      <c r="AQ28" s="3">
        <f t="shared" si="7"/>
        <v>287</v>
      </c>
      <c r="AR28" s="3"/>
      <c r="AS28" s="3">
        <f t="shared" si="3"/>
        <v>287</v>
      </c>
      <c r="AT28" s="3">
        <f>AS28-AB28</f>
        <v>33</v>
      </c>
      <c r="AU28" s="7">
        <f t="shared" si="8"/>
        <v>0.11498257839721254</v>
      </c>
    </row>
    <row r="29" spans="1:47" x14ac:dyDescent="0.2">
      <c r="A29" t="s">
        <v>78</v>
      </c>
      <c r="B29" s="3"/>
      <c r="C29" s="3">
        <v>5</v>
      </c>
      <c r="D29" s="3"/>
      <c r="E29" s="3">
        <v>3</v>
      </c>
      <c r="F29" s="3"/>
      <c r="G29" s="3"/>
      <c r="H29" s="3">
        <v>15</v>
      </c>
      <c r="I29" s="3"/>
      <c r="J29" s="3"/>
      <c r="K29" s="3">
        <v>1</v>
      </c>
      <c r="L29" s="3">
        <v>1</v>
      </c>
      <c r="M29" s="3">
        <v>3</v>
      </c>
      <c r="N29" s="3">
        <v>1</v>
      </c>
      <c r="O29" s="3">
        <v>1</v>
      </c>
      <c r="P29" s="3"/>
      <c r="Q29" s="3">
        <v>2</v>
      </c>
      <c r="R29" s="3">
        <v>2</v>
      </c>
      <c r="S29" s="3"/>
      <c r="T29" s="3">
        <v>2</v>
      </c>
      <c r="U29" s="3">
        <f t="shared" si="6"/>
        <v>36</v>
      </c>
      <c r="V29" s="3">
        <v>7</v>
      </c>
      <c r="W29" s="3">
        <v>1</v>
      </c>
      <c r="X29" s="3">
        <v>206</v>
      </c>
      <c r="Y29" s="3">
        <v>7</v>
      </c>
      <c r="Z29" s="3"/>
      <c r="AA29" s="3">
        <v>2</v>
      </c>
      <c r="AB29" s="3"/>
      <c r="AC29" s="3">
        <v>2077</v>
      </c>
      <c r="AD29" s="3">
        <v>1</v>
      </c>
      <c r="AE29" s="3">
        <v>14</v>
      </c>
      <c r="AF29" s="3">
        <v>3</v>
      </c>
      <c r="AG29" s="3">
        <v>3</v>
      </c>
      <c r="AH29" s="3">
        <v>1</v>
      </c>
      <c r="AI29" s="3">
        <v>2</v>
      </c>
      <c r="AJ29" s="3">
        <v>1</v>
      </c>
      <c r="AK29" s="3">
        <v>9</v>
      </c>
      <c r="AL29" s="3">
        <v>1</v>
      </c>
      <c r="AM29" s="3">
        <v>11</v>
      </c>
      <c r="AN29" s="3"/>
      <c r="AO29" s="3">
        <v>15</v>
      </c>
      <c r="AP29" s="3">
        <f t="shared" si="1"/>
        <v>2361</v>
      </c>
      <c r="AQ29" s="3">
        <f t="shared" si="7"/>
        <v>2397</v>
      </c>
      <c r="AR29" s="3"/>
      <c r="AS29" s="3">
        <f t="shared" si="3"/>
        <v>2397</v>
      </c>
      <c r="AT29" s="3">
        <f>AS29-AC29</f>
        <v>320</v>
      </c>
      <c r="AU29" s="7">
        <f t="shared" si="8"/>
        <v>0.13350020859407594</v>
      </c>
    </row>
    <row r="30" spans="1:47" x14ac:dyDescent="0.2">
      <c r="A30" t="s">
        <v>79</v>
      </c>
      <c r="B30" s="3"/>
      <c r="C30" s="3">
        <v>1</v>
      </c>
      <c r="D30" s="3"/>
      <c r="E30" s="3"/>
      <c r="F30" s="3"/>
      <c r="G30" s="3"/>
      <c r="H30" s="3"/>
      <c r="I30" s="3"/>
      <c r="J30" s="3"/>
      <c r="K30" s="3"/>
      <c r="L30" s="3"/>
      <c r="M30" s="3">
        <v>1</v>
      </c>
      <c r="N30" s="3">
        <v>1</v>
      </c>
      <c r="O30" s="3"/>
      <c r="P30" s="3"/>
      <c r="Q30" s="3"/>
      <c r="R30" s="3"/>
      <c r="S30" s="3"/>
      <c r="T30" s="3"/>
      <c r="U30" s="3">
        <f t="shared" si="6"/>
        <v>3</v>
      </c>
      <c r="V30" s="3"/>
      <c r="W30" s="3">
        <v>3</v>
      </c>
      <c r="X30" s="3"/>
      <c r="Y30" s="3"/>
      <c r="Z30" s="3">
        <v>1</v>
      </c>
      <c r="AA30" s="3"/>
      <c r="AB30" s="3"/>
      <c r="AC30" s="3"/>
      <c r="AD30" s="3">
        <v>86</v>
      </c>
      <c r="AE30" s="3"/>
      <c r="AF30" s="3"/>
      <c r="AG30" s="3"/>
      <c r="AH30" s="3"/>
      <c r="AI30" s="3"/>
      <c r="AJ30" s="3"/>
      <c r="AK30" s="3">
        <v>1</v>
      </c>
      <c r="AL30" s="3"/>
      <c r="AM30" s="3"/>
      <c r="AN30" s="3">
        <v>1</v>
      </c>
      <c r="AO30" s="3"/>
      <c r="AP30" s="3">
        <f t="shared" si="1"/>
        <v>92</v>
      </c>
      <c r="AQ30" s="3">
        <f t="shared" si="7"/>
        <v>95</v>
      </c>
      <c r="AR30" s="3"/>
      <c r="AS30" s="3">
        <f t="shared" si="3"/>
        <v>95</v>
      </c>
      <c r="AT30" s="3">
        <f>AS30-AD30</f>
        <v>9</v>
      </c>
      <c r="AU30" s="7">
        <f t="shared" si="8"/>
        <v>9.4736842105263161E-2</v>
      </c>
    </row>
    <row r="31" spans="1:47" x14ac:dyDescent="0.2">
      <c r="A31" t="s">
        <v>80</v>
      </c>
      <c r="B31" s="3">
        <v>2</v>
      </c>
      <c r="C31" s="3">
        <v>2</v>
      </c>
      <c r="D31" s="3">
        <v>3</v>
      </c>
      <c r="E31" s="3">
        <v>2</v>
      </c>
      <c r="F31" s="3">
        <v>2</v>
      </c>
      <c r="G31" s="3"/>
      <c r="H31" s="3">
        <v>156</v>
      </c>
      <c r="I31" s="3">
        <v>8</v>
      </c>
      <c r="J31" s="3">
        <v>5</v>
      </c>
      <c r="K31" s="3"/>
      <c r="L31" s="3"/>
      <c r="M31" s="3">
        <v>48</v>
      </c>
      <c r="N31" s="3"/>
      <c r="O31" s="3">
        <v>5</v>
      </c>
      <c r="P31" s="3">
        <v>1</v>
      </c>
      <c r="Q31" s="3">
        <v>72</v>
      </c>
      <c r="R31" s="3">
        <v>1</v>
      </c>
      <c r="S31" s="3"/>
      <c r="T31" s="3">
        <v>7</v>
      </c>
      <c r="U31" s="3">
        <f t="shared" si="6"/>
        <v>314</v>
      </c>
      <c r="V31" s="3">
        <v>15</v>
      </c>
      <c r="W31" s="3"/>
      <c r="X31" s="3">
        <v>9</v>
      </c>
      <c r="Y31" s="3">
        <v>18</v>
      </c>
      <c r="Z31" s="3">
        <v>1</v>
      </c>
      <c r="AA31" s="3">
        <v>24</v>
      </c>
      <c r="AB31" s="3"/>
      <c r="AC31" s="3">
        <v>12</v>
      </c>
      <c r="AD31" s="3">
        <v>4</v>
      </c>
      <c r="AE31" s="3">
        <v>3843</v>
      </c>
      <c r="AF31" s="3">
        <v>16</v>
      </c>
      <c r="AG31" s="3"/>
      <c r="AH31" s="3">
        <v>27</v>
      </c>
      <c r="AI31" s="3">
        <v>6</v>
      </c>
      <c r="AJ31" s="3"/>
      <c r="AK31" s="3">
        <v>35</v>
      </c>
      <c r="AL31" s="3">
        <v>4</v>
      </c>
      <c r="AM31" s="3">
        <v>4</v>
      </c>
      <c r="AN31" s="3"/>
      <c r="AO31" s="3">
        <v>12</v>
      </c>
      <c r="AP31" s="3">
        <f t="shared" si="1"/>
        <v>4030</v>
      </c>
      <c r="AQ31" s="3">
        <f t="shared" si="7"/>
        <v>4344</v>
      </c>
      <c r="AR31" s="3"/>
      <c r="AS31" s="3">
        <f t="shared" si="3"/>
        <v>4344</v>
      </c>
      <c r="AT31" s="3">
        <f>AS31-AE31</f>
        <v>501</v>
      </c>
      <c r="AU31" s="7">
        <f t="shared" si="8"/>
        <v>0.11533149171270718</v>
      </c>
    </row>
    <row r="32" spans="1:47" x14ac:dyDescent="0.2">
      <c r="A32" t="s">
        <v>81</v>
      </c>
      <c r="B32" s="3"/>
      <c r="C32" s="3"/>
      <c r="D32" s="3">
        <v>1</v>
      </c>
      <c r="E32" s="3"/>
      <c r="F32" s="3">
        <v>1</v>
      </c>
      <c r="G32" s="3">
        <v>1</v>
      </c>
      <c r="H32" s="3">
        <v>112</v>
      </c>
      <c r="I32" s="3">
        <v>1</v>
      </c>
      <c r="J32" s="3"/>
      <c r="K32" s="3">
        <v>1</v>
      </c>
      <c r="L32" s="3">
        <v>1</v>
      </c>
      <c r="M32" s="3">
        <v>35</v>
      </c>
      <c r="N32" s="3"/>
      <c r="O32" s="3">
        <v>3</v>
      </c>
      <c r="P32" s="3"/>
      <c r="Q32" s="3">
        <v>34</v>
      </c>
      <c r="R32" s="3">
        <v>1</v>
      </c>
      <c r="S32" s="3"/>
      <c r="T32" s="3">
        <v>3</v>
      </c>
      <c r="U32" s="3">
        <f t="shared" si="6"/>
        <v>194</v>
      </c>
      <c r="V32" s="3"/>
      <c r="W32" s="3"/>
      <c r="X32" s="3"/>
      <c r="Y32" s="3">
        <v>8</v>
      </c>
      <c r="Z32" s="3"/>
      <c r="AA32" s="3">
        <v>2</v>
      </c>
      <c r="AB32" s="3"/>
      <c r="AC32" s="3"/>
      <c r="AD32" s="3"/>
      <c r="AE32" s="3">
        <v>9</v>
      </c>
      <c r="AF32" s="3">
        <v>1200</v>
      </c>
      <c r="AG32" s="3">
        <v>1</v>
      </c>
      <c r="AH32" s="3">
        <v>2</v>
      </c>
      <c r="AI32" s="3">
        <v>1</v>
      </c>
      <c r="AJ32" s="3"/>
      <c r="AK32" s="3">
        <v>2</v>
      </c>
      <c r="AL32" s="3"/>
      <c r="AM32" s="3">
        <v>1</v>
      </c>
      <c r="AN32" s="3">
        <v>1</v>
      </c>
      <c r="AO32" s="3">
        <v>16</v>
      </c>
      <c r="AP32" s="3">
        <f t="shared" si="1"/>
        <v>1243</v>
      </c>
      <c r="AQ32" s="3">
        <f t="shared" si="7"/>
        <v>1437</v>
      </c>
      <c r="AR32" s="3">
        <v>3</v>
      </c>
      <c r="AS32" s="3">
        <f t="shared" si="3"/>
        <v>1440</v>
      </c>
      <c r="AT32" s="3">
        <f>AS32-AF32</f>
        <v>240</v>
      </c>
      <c r="AU32" s="7">
        <f t="shared" si="8"/>
        <v>0.16666666666666666</v>
      </c>
    </row>
    <row r="33" spans="1:51" x14ac:dyDescent="0.2">
      <c r="A33" t="s">
        <v>82</v>
      </c>
      <c r="B33" s="3"/>
      <c r="C33" s="3">
        <v>13</v>
      </c>
      <c r="D33" s="3">
        <v>4</v>
      </c>
      <c r="E33" s="3"/>
      <c r="F33" s="3"/>
      <c r="G33" s="3"/>
      <c r="H33" s="3">
        <v>5</v>
      </c>
      <c r="I33" s="3">
        <v>1</v>
      </c>
      <c r="J33" s="3">
        <v>5</v>
      </c>
      <c r="K33" s="3"/>
      <c r="L33" s="3">
        <v>1</v>
      </c>
      <c r="M33" s="3">
        <v>2</v>
      </c>
      <c r="N33" s="3"/>
      <c r="O33" s="3">
        <v>1</v>
      </c>
      <c r="P33" s="3">
        <v>17</v>
      </c>
      <c r="Q33" s="3">
        <v>2</v>
      </c>
      <c r="R33" s="3"/>
      <c r="S33" s="3"/>
      <c r="T33" s="3"/>
      <c r="U33" s="3">
        <f t="shared" si="6"/>
        <v>51</v>
      </c>
      <c r="V33" s="3"/>
      <c r="W33" s="3"/>
      <c r="X33" s="3">
        <v>3</v>
      </c>
      <c r="Y33" s="3"/>
      <c r="Z33" s="3"/>
      <c r="AA33" s="3"/>
      <c r="AB33" s="3"/>
      <c r="AC33" s="3"/>
      <c r="AD33" s="3"/>
      <c r="AE33" s="3"/>
      <c r="AF33" s="3">
        <v>1</v>
      </c>
      <c r="AG33" s="3">
        <v>502</v>
      </c>
      <c r="AH33" s="3"/>
      <c r="AI33" s="3">
        <v>2</v>
      </c>
      <c r="AJ33" s="3">
        <v>1</v>
      </c>
      <c r="AK33" s="3"/>
      <c r="AL33" s="3"/>
      <c r="AM33" s="3">
        <v>1</v>
      </c>
      <c r="AN33" s="3"/>
      <c r="AO33" s="3">
        <v>4</v>
      </c>
      <c r="AP33" s="3">
        <f t="shared" si="1"/>
        <v>514</v>
      </c>
      <c r="AQ33" s="3">
        <f t="shared" si="7"/>
        <v>565</v>
      </c>
      <c r="AR33" s="3"/>
      <c r="AS33" s="3">
        <f t="shared" si="3"/>
        <v>565</v>
      </c>
      <c r="AT33" s="3">
        <f>AS33-AG33</f>
        <v>63</v>
      </c>
      <c r="AU33" s="7">
        <f t="shared" si="8"/>
        <v>0.11150442477876106</v>
      </c>
    </row>
    <row r="34" spans="1:51" x14ac:dyDescent="0.2">
      <c r="A34" t="s">
        <v>83</v>
      </c>
      <c r="B34" s="3"/>
      <c r="C34" s="3">
        <v>2</v>
      </c>
      <c r="D34" s="3"/>
      <c r="E34" s="3"/>
      <c r="F34" s="3"/>
      <c r="G34" s="3"/>
      <c r="H34" s="3">
        <v>14</v>
      </c>
      <c r="I34" s="3">
        <v>1</v>
      </c>
      <c r="J34" s="3">
        <v>1</v>
      </c>
      <c r="K34" s="3">
        <v>1</v>
      </c>
      <c r="L34" s="3"/>
      <c r="M34" s="3">
        <v>5</v>
      </c>
      <c r="N34" s="3"/>
      <c r="O34" s="3">
        <v>1</v>
      </c>
      <c r="P34" s="3"/>
      <c r="Q34" s="3">
        <v>11</v>
      </c>
      <c r="R34" s="3"/>
      <c r="S34" s="3"/>
      <c r="T34" s="3"/>
      <c r="U34" s="3">
        <f t="shared" si="6"/>
        <v>36</v>
      </c>
      <c r="V34" s="3">
        <v>8</v>
      </c>
      <c r="W34" s="3"/>
      <c r="X34" s="3">
        <v>1</v>
      </c>
      <c r="Y34" s="3">
        <v>2</v>
      </c>
      <c r="Z34" s="3"/>
      <c r="AA34" s="3">
        <v>1</v>
      </c>
      <c r="AB34" s="3">
        <v>2</v>
      </c>
      <c r="AC34" s="3">
        <v>1</v>
      </c>
      <c r="AD34" s="3"/>
      <c r="AE34" s="3">
        <v>19</v>
      </c>
      <c r="AF34" s="3"/>
      <c r="AG34" s="3"/>
      <c r="AH34" s="3">
        <v>866</v>
      </c>
      <c r="AI34" s="3">
        <v>2</v>
      </c>
      <c r="AJ34" s="3"/>
      <c r="AK34" s="3">
        <v>78</v>
      </c>
      <c r="AL34" s="3">
        <v>9</v>
      </c>
      <c r="AM34" s="3"/>
      <c r="AN34" s="3"/>
      <c r="AO34" s="3">
        <v>1</v>
      </c>
      <c r="AP34" s="3">
        <f t="shared" si="1"/>
        <v>990</v>
      </c>
      <c r="AQ34" s="3">
        <f t="shared" si="7"/>
        <v>1026</v>
      </c>
      <c r="AR34" s="3"/>
      <c r="AS34" s="3">
        <f t="shared" si="3"/>
        <v>1026</v>
      </c>
      <c r="AT34" s="3">
        <f>AS34-AH34</f>
        <v>160</v>
      </c>
      <c r="AU34" s="7">
        <f t="shared" si="8"/>
        <v>0.15594541910331383</v>
      </c>
    </row>
    <row r="35" spans="1:51" x14ac:dyDescent="0.2">
      <c r="A35" t="s">
        <v>84</v>
      </c>
      <c r="B35" s="3">
        <v>2</v>
      </c>
      <c r="C35" s="3"/>
      <c r="D35" s="3">
        <v>1</v>
      </c>
      <c r="E35" s="3"/>
      <c r="F35" s="3"/>
      <c r="G35" s="3">
        <v>2</v>
      </c>
      <c r="H35" s="3">
        <v>29</v>
      </c>
      <c r="I35" s="3">
        <v>3</v>
      </c>
      <c r="J35" s="3"/>
      <c r="K35" s="3"/>
      <c r="L35" s="3"/>
      <c r="M35" s="3">
        <v>7</v>
      </c>
      <c r="N35" s="3">
        <v>2</v>
      </c>
      <c r="O35" s="3">
        <v>5</v>
      </c>
      <c r="P35" s="3"/>
      <c r="Q35" s="3">
        <v>22</v>
      </c>
      <c r="R35" s="3">
        <v>1</v>
      </c>
      <c r="S35" s="3"/>
      <c r="T35" s="3">
        <v>1</v>
      </c>
      <c r="U35" s="3">
        <f t="shared" si="6"/>
        <v>75</v>
      </c>
      <c r="V35" s="3"/>
      <c r="W35" s="3"/>
      <c r="X35" s="3">
        <v>1</v>
      </c>
      <c r="Y35" s="3">
        <v>16</v>
      </c>
      <c r="Z35" s="3">
        <v>1</v>
      </c>
      <c r="AA35" s="3">
        <v>33</v>
      </c>
      <c r="AB35" s="3">
        <v>3</v>
      </c>
      <c r="AC35" s="3">
        <v>1</v>
      </c>
      <c r="AD35" s="3">
        <v>1</v>
      </c>
      <c r="AE35" s="3">
        <v>15</v>
      </c>
      <c r="AF35" s="3">
        <v>2</v>
      </c>
      <c r="AG35" s="3"/>
      <c r="AH35" s="3">
        <v>1</v>
      </c>
      <c r="AI35" s="3">
        <v>1273</v>
      </c>
      <c r="AJ35" s="3">
        <v>3</v>
      </c>
      <c r="AK35" s="3">
        <v>3</v>
      </c>
      <c r="AL35" s="3">
        <v>1</v>
      </c>
      <c r="AM35" s="3"/>
      <c r="AN35" s="3"/>
      <c r="AO35" s="3">
        <v>3</v>
      </c>
      <c r="AP35" s="3">
        <f t="shared" si="1"/>
        <v>1357</v>
      </c>
      <c r="AQ35" s="3">
        <f t="shared" si="7"/>
        <v>1432</v>
      </c>
      <c r="AR35" s="3"/>
      <c r="AS35" s="3">
        <f t="shared" si="3"/>
        <v>1432</v>
      </c>
      <c r="AT35" s="3">
        <f>AS35-AI35</f>
        <v>159</v>
      </c>
      <c r="AU35" s="7">
        <f t="shared" si="8"/>
        <v>0.11103351955307263</v>
      </c>
    </row>
    <row r="36" spans="1:51" x14ac:dyDescent="0.2">
      <c r="A36" t="s">
        <v>85</v>
      </c>
      <c r="B36" s="3"/>
      <c r="C36" s="3"/>
      <c r="D36" s="3"/>
      <c r="E36" s="3"/>
      <c r="F36" s="3"/>
      <c r="G36" s="3"/>
      <c r="H36" s="3">
        <v>5</v>
      </c>
      <c r="I36" s="3"/>
      <c r="J36" s="3"/>
      <c r="K36" s="3">
        <v>1</v>
      </c>
      <c r="L36" s="3">
        <v>1</v>
      </c>
      <c r="M36" s="3">
        <v>1</v>
      </c>
      <c r="N36" s="3"/>
      <c r="O36" s="3"/>
      <c r="P36" s="3"/>
      <c r="Q36" s="3">
        <v>6</v>
      </c>
      <c r="R36" s="3"/>
      <c r="S36" s="3"/>
      <c r="T36" s="3">
        <v>1</v>
      </c>
      <c r="U36" s="3">
        <f t="shared" si="6"/>
        <v>15</v>
      </c>
      <c r="V36" s="3"/>
      <c r="W36" s="3"/>
      <c r="X36" s="3">
        <v>2</v>
      </c>
      <c r="Y36" s="3">
        <v>1</v>
      </c>
      <c r="Z36" s="3"/>
      <c r="AA36" s="3"/>
      <c r="AB36" s="3">
        <v>1</v>
      </c>
      <c r="AC36" s="3">
        <v>1</v>
      </c>
      <c r="AD36" s="3"/>
      <c r="AE36" s="3">
        <v>4</v>
      </c>
      <c r="AF36" s="3"/>
      <c r="AG36" s="3"/>
      <c r="AH36" s="3"/>
      <c r="AI36" s="3">
        <v>1</v>
      </c>
      <c r="AJ36" s="3">
        <v>856</v>
      </c>
      <c r="AK36" s="3">
        <v>97</v>
      </c>
      <c r="AL36" s="3">
        <v>4</v>
      </c>
      <c r="AM36" s="3"/>
      <c r="AN36" s="3"/>
      <c r="AO36" s="3">
        <v>1</v>
      </c>
      <c r="AP36" s="3">
        <f t="shared" si="1"/>
        <v>968</v>
      </c>
      <c r="AQ36" s="3">
        <f t="shared" si="7"/>
        <v>983</v>
      </c>
      <c r="AR36" s="3"/>
      <c r="AS36" s="3">
        <f t="shared" si="3"/>
        <v>983</v>
      </c>
      <c r="AT36" s="3">
        <f>AS36-AJ36</f>
        <v>127</v>
      </c>
      <c r="AU36" s="7">
        <f t="shared" si="8"/>
        <v>0.12919633774160733</v>
      </c>
    </row>
    <row r="37" spans="1:51" x14ac:dyDescent="0.2">
      <c r="A37" t="s">
        <v>86</v>
      </c>
      <c r="B37" s="3">
        <v>1</v>
      </c>
      <c r="C37" s="3">
        <v>19</v>
      </c>
      <c r="D37" s="3">
        <v>5</v>
      </c>
      <c r="E37" s="3"/>
      <c r="F37" s="3">
        <v>4</v>
      </c>
      <c r="G37" s="3">
        <v>3</v>
      </c>
      <c r="H37" s="3">
        <v>64</v>
      </c>
      <c r="I37" s="3">
        <v>6</v>
      </c>
      <c r="J37" s="3">
        <v>1</v>
      </c>
      <c r="K37" s="3">
        <v>5</v>
      </c>
      <c r="L37" s="3">
        <v>1</v>
      </c>
      <c r="M37" s="3">
        <v>27</v>
      </c>
      <c r="N37" s="3">
        <v>2</v>
      </c>
      <c r="O37" s="3">
        <v>8</v>
      </c>
      <c r="P37" s="3">
        <v>1</v>
      </c>
      <c r="Q37" s="3">
        <v>24</v>
      </c>
      <c r="R37" s="3">
        <v>10</v>
      </c>
      <c r="S37" s="3"/>
      <c r="T37" s="3">
        <v>8</v>
      </c>
      <c r="U37" s="3">
        <f t="shared" si="6"/>
        <v>189</v>
      </c>
      <c r="V37" s="3">
        <v>2</v>
      </c>
      <c r="W37" s="3">
        <v>8</v>
      </c>
      <c r="X37" s="3">
        <v>28</v>
      </c>
      <c r="Y37" s="3">
        <v>7</v>
      </c>
      <c r="Z37" s="3"/>
      <c r="AA37" s="3">
        <v>3</v>
      </c>
      <c r="AB37" s="3">
        <v>9</v>
      </c>
      <c r="AC37" s="3">
        <v>13</v>
      </c>
      <c r="AD37" s="3">
        <v>5</v>
      </c>
      <c r="AE37" s="3">
        <v>25</v>
      </c>
      <c r="AF37" s="3">
        <v>7</v>
      </c>
      <c r="AG37" s="3"/>
      <c r="AH37" s="3">
        <v>55</v>
      </c>
      <c r="AI37" s="3">
        <v>4</v>
      </c>
      <c r="AJ37" s="3">
        <v>157</v>
      </c>
      <c r="AK37" s="3">
        <v>12592</v>
      </c>
      <c r="AL37" s="3">
        <v>267</v>
      </c>
      <c r="AM37" s="3">
        <v>8</v>
      </c>
      <c r="AN37" s="3">
        <v>16</v>
      </c>
      <c r="AO37" s="3">
        <v>15</v>
      </c>
      <c r="AP37" s="3">
        <f t="shared" si="1"/>
        <v>13221</v>
      </c>
      <c r="AQ37" s="3">
        <f t="shared" si="7"/>
        <v>13410</v>
      </c>
      <c r="AR37" s="3"/>
      <c r="AS37" s="3">
        <f t="shared" si="3"/>
        <v>13410</v>
      </c>
      <c r="AT37" s="3">
        <f>AS37-AK37</f>
        <v>818</v>
      </c>
      <c r="AU37" s="7">
        <f t="shared" si="8"/>
        <v>6.099925428784489E-2</v>
      </c>
    </row>
    <row r="38" spans="1:51" x14ac:dyDescent="0.2">
      <c r="A38" t="s">
        <v>87</v>
      </c>
      <c r="B38" s="3">
        <v>2</v>
      </c>
      <c r="C38" s="3">
        <v>1</v>
      </c>
      <c r="D38" s="3"/>
      <c r="E38" s="3"/>
      <c r="F38" s="3">
        <v>3</v>
      </c>
      <c r="G38" s="3">
        <v>2</v>
      </c>
      <c r="H38" s="3">
        <v>23</v>
      </c>
      <c r="I38" s="3"/>
      <c r="J38" s="3">
        <v>1</v>
      </c>
      <c r="K38" s="3">
        <v>2</v>
      </c>
      <c r="L38" s="3"/>
      <c r="M38" s="3">
        <v>21</v>
      </c>
      <c r="N38" s="3">
        <v>1</v>
      </c>
      <c r="O38" s="3">
        <v>3</v>
      </c>
      <c r="P38" s="3"/>
      <c r="Q38" s="3">
        <v>13</v>
      </c>
      <c r="R38" s="3">
        <v>3</v>
      </c>
      <c r="S38" s="3"/>
      <c r="T38" s="3">
        <v>2</v>
      </c>
      <c r="U38" s="3">
        <f t="shared" si="6"/>
        <v>77</v>
      </c>
      <c r="V38" s="3">
        <v>1</v>
      </c>
      <c r="W38" s="3"/>
      <c r="X38" s="3">
        <v>7</v>
      </c>
      <c r="Y38" s="3">
        <v>3</v>
      </c>
      <c r="Z38" s="3">
        <v>1</v>
      </c>
      <c r="AA38" s="3"/>
      <c r="AB38" s="3">
        <v>62</v>
      </c>
      <c r="AC38" s="3">
        <v>1</v>
      </c>
      <c r="AD38" s="3"/>
      <c r="AE38" s="3">
        <v>9</v>
      </c>
      <c r="AF38" s="3">
        <v>3</v>
      </c>
      <c r="AG38" s="3"/>
      <c r="AH38" s="3">
        <v>13</v>
      </c>
      <c r="AI38" s="3"/>
      <c r="AJ38" s="3">
        <v>6</v>
      </c>
      <c r="AK38" s="3">
        <v>694</v>
      </c>
      <c r="AL38" s="3">
        <v>2583</v>
      </c>
      <c r="AM38" s="3"/>
      <c r="AN38" s="3">
        <v>5</v>
      </c>
      <c r="AO38" s="3">
        <v>2</v>
      </c>
      <c r="AP38" s="3">
        <f t="shared" si="1"/>
        <v>3390</v>
      </c>
      <c r="AQ38" s="3">
        <f t="shared" si="7"/>
        <v>3467</v>
      </c>
      <c r="AR38" s="3"/>
      <c r="AS38" s="3">
        <f t="shared" si="3"/>
        <v>3467</v>
      </c>
      <c r="AT38" s="3">
        <f>AS38-AL38</f>
        <v>884</v>
      </c>
      <c r="AU38" s="7">
        <f t="shared" si="8"/>
        <v>0.25497548312662244</v>
      </c>
    </row>
    <row r="39" spans="1:51" x14ac:dyDescent="0.2">
      <c r="A39" t="s">
        <v>88</v>
      </c>
      <c r="B39" s="3">
        <v>1</v>
      </c>
      <c r="C39" s="3">
        <v>3</v>
      </c>
      <c r="D39" s="3"/>
      <c r="E39" s="3"/>
      <c r="F39" s="3"/>
      <c r="G39" s="3"/>
      <c r="H39" s="3">
        <v>8</v>
      </c>
      <c r="I39" s="3"/>
      <c r="J39" s="3"/>
      <c r="K39" s="3"/>
      <c r="L39" s="3"/>
      <c r="M39" s="3">
        <v>2</v>
      </c>
      <c r="N39" s="3">
        <v>1</v>
      </c>
      <c r="O39" s="3">
        <v>1</v>
      </c>
      <c r="P39" s="3"/>
      <c r="Q39" s="3">
        <v>1</v>
      </c>
      <c r="R39" s="3">
        <v>3</v>
      </c>
      <c r="S39" s="3"/>
      <c r="T39" s="3"/>
      <c r="U39" s="3">
        <f t="shared" si="6"/>
        <v>20</v>
      </c>
      <c r="V39" s="3">
        <v>1</v>
      </c>
      <c r="W39" s="3">
        <v>1</v>
      </c>
      <c r="X39" s="3">
        <v>56</v>
      </c>
      <c r="Y39" s="3">
        <v>2</v>
      </c>
      <c r="Z39" s="3">
        <v>27</v>
      </c>
      <c r="AA39" s="3">
        <v>1</v>
      </c>
      <c r="AB39" s="3"/>
      <c r="AC39" s="3">
        <v>52</v>
      </c>
      <c r="AD39" s="3"/>
      <c r="AE39" s="3">
        <v>3</v>
      </c>
      <c r="AF39" s="3">
        <v>3</v>
      </c>
      <c r="AG39" s="3"/>
      <c r="AH39" s="3">
        <v>1</v>
      </c>
      <c r="AI39" s="3"/>
      <c r="AJ39" s="3"/>
      <c r="AK39" s="3">
        <v>15</v>
      </c>
      <c r="AL39" s="3"/>
      <c r="AM39" s="3">
        <v>1212</v>
      </c>
      <c r="AN39" s="3">
        <v>3</v>
      </c>
      <c r="AO39" s="3">
        <v>4</v>
      </c>
      <c r="AP39" s="3">
        <f t="shared" si="1"/>
        <v>1381</v>
      </c>
      <c r="AQ39" s="3">
        <f t="shared" si="7"/>
        <v>1401</v>
      </c>
      <c r="AR39" s="3"/>
      <c r="AS39" s="3">
        <f t="shared" si="3"/>
        <v>1401</v>
      </c>
      <c r="AT39" s="3">
        <f>AS39-AM39</f>
        <v>189</v>
      </c>
      <c r="AU39" s="7">
        <f t="shared" si="8"/>
        <v>0.13490364025695931</v>
      </c>
    </row>
    <row r="40" spans="1:51" x14ac:dyDescent="0.2">
      <c r="A40" t="s">
        <v>89</v>
      </c>
      <c r="B40" s="3">
        <v>1</v>
      </c>
      <c r="C40" s="3">
        <v>3</v>
      </c>
      <c r="D40" s="3"/>
      <c r="E40" s="3">
        <v>1</v>
      </c>
      <c r="F40" s="3"/>
      <c r="G40" s="3"/>
      <c r="H40" s="3">
        <v>5</v>
      </c>
      <c r="I40" s="3">
        <v>1</v>
      </c>
      <c r="J40" s="3">
        <v>1</v>
      </c>
      <c r="K40" s="3">
        <v>4</v>
      </c>
      <c r="L40" s="3"/>
      <c r="M40" s="3">
        <v>4</v>
      </c>
      <c r="N40" s="3">
        <v>1</v>
      </c>
      <c r="O40" s="3">
        <v>1</v>
      </c>
      <c r="P40" s="3"/>
      <c r="Q40" s="3">
        <v>4</v>
      </c>
      <c r="R40" s="3">
        <v>1</v>
      </c>
      <c r="S40" s="3"/>
      <c r="T40" s="3"/>
      <c r="U40" s="3">
        <f t="shared" si="6"/>
        <v>27</v>
      </c>
      <c r="V40" s="3"/>
      <c r="W40" s="3">
        <v>6</v>
      </c>
      <c r="X40" s="3">
        <v>1</v>
      </c>
      <c r="Y40" s="3">
        <v>3</v>
      </c>
      <c r="Z40" s="3"/>
      <c r="AA40" s="3">
        <v>1</v>
      </c>
      <c r="AB40" s="3"/>
      <c r="AC40" s="3">
        <v>2</v>
      </c>
      <c r="AD40" s="3"/>
      <c r="AE40" s="3">
        <v>4</v>
      </c>
      <c r="AF40" s="3">
        <v>2</v>
      </c>
      <c r="AG40" s="3"/>
      <c r="AH40" s="3">
        <v>1</v>
      </c>
      <c r="AI40" s="3">
        <v>1</v>
      </c>
      <c r="AJ40" s="3"/>
      <c r="AK40" s="3">
        <v>50</v>
      </c>
      <c r="AL40" s="3">
        <v>5</v>
      </c>
      <c r="AM40" s="3">
        <v>3</v>
      </c>
      <c r="AN40" s="3">
        <v>776</v>
      </c>
      <c r="AO40" s="3">
        <v>4</v>
      </c>
      <c r="AP40" s="3">
        <f t="shared" si="1"/>
        <v>859</v>
      </c>
      <c r="AQ40" s="3">
        <f t="shared" si="7"/>
        <v>886</v>
      </c>
      <c r="AR40" s="3">
        <v>1</v>
      </c>
      <c r="AS40" s="3">
        <f t="shared" si="3"/>
        <v>887</v>
      </c>
      <c r="AT40" s="3">
        <f>AS40-AN40</f>
        <v>111</v>
      </c>
      <c r="AU40" s="7">
        <f t="shared" si="8"/>
        <v>0.12514092446448705</v>
      </c>
    </row>
    <row r="41" spans="1:51" x14ac:dyDescent="0.2">
      <c r="A41" t="s">
        <v>90</v>
      </c>
      <c r="B41" s="3">
        <v>1</v>
      </c>
      <c r="C41" s="3">
        <v>4</v>
      </c>
      <c r="D41" s="3"/>
      <c r="E41" s="3"/>
      <c r="F41" s="3"/>
      <c r="G41" s="3"/>
      <c r="H41" s="3">
        <v>39</v>
      </c>
      <c r="I41" s="3">
        <v>3</v>
      </c>
      <c r="J41" s="3">
        <v>1</v>
      </c>
      <c r="K41" s="3">
        <v>2</v>
      </c>
      <c r="L41" s="3">
        <v>1</v>
      </c>
      <c r="M41" s="3">
        <v>11</v>
      </c>
      <c r="N41" s="3">
        <v>6</v>
      </c>
      <c r="O41" s="3">
        <v>10</v>
      </c>
      <c r="P41" s="3">
        <v>1</v>
      </c>
      <c r="Q41" s="3">
        <v>9</v>
      </c>
      <c r="R41" s="3">
        <v>4</v>
      </c>
      <c r="S41" s="3"/>
      <c r="T41" s="3">
        <v>1</v>
      </c>
      <c r="U41" s="3">
        <f t="shared" si="6"/>
        <v>93</v>
      </c>
      <c r="V41" s="3">
        <v>2</v>
      </c>
      <c r="W41" s="3"/>
      <c r="X41" s="3">
        <v>19</v>
      </c>
      <c r="Y41" s="3">
        <v>14</v>
      </c>
      <c r="Z41" s="3"/>
      <c r="AA41" s="3">
        <v>3</v>
      </c>
      <c r="AB41" s="3"/>
      <c r="AC41" s="3">
        <v>8</v>
      </c>
      <c r="AD41" s="3">
        <v>1</v>
      </c>
      <c r="AE41" s="3">
        <v>14</v>
      </c>
      <c r="AF41" s="3">
        <v>12</v>
      </c>
      <c r="AG41" s="3">
        <v>6</v>
      </c>
      <c r="AH41" s="3">
        <v>2</v>
      </c>
      <c r="AI41" s="3"/>
      <c r="AJ41" s="3"/>
      <c r="AK41" s="3">
        <v>9</v>
      </c>
      <c r="AL41" s="3"/>
      <c r="AM41" s="3">
        <v>3</v>
      </c>
      <c r="AN41" s="3">
        <v>1</v>
      </c>
      <c r="AO41" s="3">
        <v>4138</v>
      </c>
      <c r="AP41" s="3">
        <f t="shared" si="1"/>
        <v>4232</v>
      </c>
      <c r="AQ41" s="3">
        <f t="shared" si="7"/>
        <v>4325</v>
      </c>
      <c r="AR41" s="3"/>
      <c r="AS41" s="3">
        <f t="shared" si="3"/>
        <v>4325</v>
      </c>
      <c r="AT41" s="3">
        <f>AS41-AO41</f>
        <v>187</v>
      </c>
      <c r="AU41" s="7">
        <f t="shared" si="8"/>
        <v>4.3236994219653178E-2</v>
      </c>
    </row>
    <row r="42" spans="1:51" x14ac:dyDescent="0.2">
      <c r="A42" t="s">
        <v>191</v>
      </c>
      <c r="B42" s="3">
        <f t="shared" ref="B42:AR42" si="9">SUM(B22:B41)</f>
        <v>15</v>
      </c>
      <c r="C42" s="3">
        <f t="shared" si="9"/>
        <v>73</v>
      </c>
      <c r="D42" s="3">
        <f t="shared" si="9"/>
        <v>18</v>
      </c>
      <c r="E42" s="3">
        <f t="shared" si="9"/>
        <v>10</v>
      </c>
      <c r="F42" s="3">
        <f t="shared" si="9"/>
        <v>17</v>
      </c>
      <c r="G42" s="3">
        <f t="shared" si="9"/>
        <v>12</v>
      </c>
      <c r="H42" s="3">
        <f t="shared" si="9"/>
        <v>747</v>
      </c>
      <c r="I42" s="3">
        <f t="shared" si="9"/>
        <v>36</v>
      </c>
      <c r="J42" s="3">
        <f t="shared" si="9"/>
        <v>21</v>
      </c>
      <c r="K42" s="3">
        <f t="shared" si="9"/>
        <v>26</v>
      </c>
      <c r="L42" s="3">
        <f t="shared" si="9"/>
        <v>8</v>
      </c>
      <c r="M42" s="3">
        <f t="shared" si="9"/>
        <v>233</v>
      </c>
      <c r="N42" s="3">
        <f t="shared" si="9"/>
        <v>19</v>
      </c>
      <c r="O42" s="3">
        <f t="shared" si="9"/>
        <v>57</v>
      </c>
      <c r="P42" s="3">
        <f t="shared" si="9"/>
        <v>21</v>
      </c>
      <c r="Q42" s="3">
        <f t="shared" si="9"/>
        <v>349</v>
      </c>
      <c r="R42" s="3">
        <f t="shared" si="9"/>
        <v>37</v>
      </c>
      <c r="S42" s="3">
        <f t="shared" si="9"/>
        <v>1</v>
      </c>
      <c r="T42" s="3">
        <f t="shared" si="9"/>
        <v>38</v>
      </c>
      <c r="U42" s="3">
        <f t="shared" si="9"/>
        <v>1738</v>
      </c>
      <c r="V42" s="3">
        <f t="shared" si="9"/>
        <v>445</v>
      </c>
      <c r="W42" s="3">
        <f t="shared" si="9"/>
        <v>722</v>
      </c>
      <c r="X42" s="3">
        <f t="shared" si="9"/>
        <v>6335</v>
      </c>
      <c r="Y42" s="3">
        <f t="shared" si="9"/>
        <v>3655</v>
      </c>
      <c r="Z42" s="3">
        <f t="shared" si="9"/>
        <v>154</v>
      </c>
      <c r="AA42" s="3">
        <f t="shared" si="9"/>
        <v>1653</v>
      </c>
      <c r="AB42" s="3">
        <f t="shared" si="9"/>
        <v>332</v>
      </c>
      <c r="AC42" s="3">
        <f t="shared" si="9"/>
        <v>2358</v>
      </c>
      <c r="AD42" s="3">
        <f t="shared" si="9"/>
        <v>101</v>
      </c>
      <c r="AE42" s="3">
        <f t="shared" si="9"/>
        <v>4146</v>
      </c>
      <c r="AF42" s="3">
        <f t="shared" si="9"/>
        <v>1268</v>
      </c>
      <c r="AG42" s="3">
        <f t="shared" si="9"/>
        <v>517</v>
      </c>
      <c r="AH42" s="3">
        <f t="shared" si="9"/>
        <v>981</v>
      </c>
      <c r="AI42" s="3">
        <f t="shared" si="9"/>
        <v>1325</v>
      </c>
      <c r="AJ42" s="3">
        <f t="shared" si="9"/>
        <v>1027</v>
      </c>
      <c r="AK42" s="3">
        <f t="shared" si="9"/>
        <v>13667</v>
      </c>
      <c r="AL42" s="3">
        <f t="shared" si="9"/>
        <v>2893</v>
      </c>
      <c r="AM42" s="3">
        <f t="shared" si="9"/>
        <v>1267</v>
      </c>
      <c r="AN42" s="3">
        <f t="shared" si="9"/>
        <v>815</v>
      </c>
      <c r="AO42" s="3">
        <f t="shared" si="9"/>
        <v>4299</v>
      </c>
      <c r="AP42" s="3">
        <f t="shared" si="9"/>
        <v>47960</v>
      </c>
      <c r="AQ42" s="3">
        <f t="shared" si="9"/>
        <v>49698</v>
      </c>
      <c r="AR42" s="3">
        <f t="shared" si="9"/>
        <v>4</v>
      </c>
      <c r="AS42" s="3">
        <f t="shared" si="3"/>
        <v>49702</v>
      </c>
      <c r="AT42" s="3"/>
      <c r="AU42" s="7"/>
    </row>
    <row r="43" spans="1:51" x14ac:dyDescent="0.2">
      <c r="A43" t="s">
        <v>203</v>
      </c>
      <c r="B43" s="3">
        <f t="shared" ref="B43:AS43" si="10">B21+B42</f>
        <v>2683</v>
      </c>
      <c r="C43" s="3">
        <f t="shared" si="10"/>
        <v>10897</v>
      </c>
      <c r="D43" s="3">
        <f t="shared" si="10"/>
        <v>3912</v>
      </c>
      <c r="E43" s="3">
        <f t="shared" si="10"/>
        <v>2164</v>
      </c>
      <c r="F43" s="3">
        <f t="shared" si="10"/>
        <v>4278</v>
      </c>
      <c r="G43" s="3">
        <f t="shared" si="10"/>
        <v>1578</v>
      </c>
      <c r="H43" s="3">
        <f t="shared" si="10"/>
        <v>33464</v>
      </c>
      <c r="I43" s="3">
        <f t="shared" si="10"/>
        <v>7559</v>
      </c>
      <c r="J43" s="3">
        <f t="shared" si="10"/>
        <v>2179</v>
      </c>
      <c r="K43" s="3">
        <f t="shared" si="10"/>
        <v>3552</v>
      </c>
      <c r="L43" s="3">
        <f t="shared" si="10"/>
        <v>744</v>
      </c>
      <c r="M43" s="3">
        <f t="shared" si="10"/>
        <v>19534</v>
      </c>
      <c r="N43" s="3">
        <f t="shared" si="10"/>
        <v>1699</v>
      </c>
      <c r="O43" s="3">
        <f t="shared" si="10"/>
        <v>5463</v>
      </c>
      <c r="P43" s="3">
        <f t="shared" si="10"/>
        <v>333</v>
      </c>
      <c r="Q43" s="3">
        <f t="shared" si="10"/>
        <v>19045</v>
      </c>
      <c r="R43" s="3">
        <f t="shared" si="10"/>
        <v>6930</v>
      </c>
      <c r="S43" s="3">
        <f t="shared" si="10"/>
        <v>317</v>
      </c>
      <c r="T43" s="3">
        <f t="shared" si="10"/>
        <v>5597</v>
      </c>
      <c r="U43" s="3">
        <f t="shared" si="10"/>
        <v>131928</v>
      </c>
      <c r="V43" s="3">
        <f t="shared" si="10"/>
        <v>462</v>
      </c>
      <c r="W43" s="3">
        <f t="shared" si="10"/>
        <v>732</v>
      </c>
      <c r="X43" s="3">
        <f t="shared" si="10"/>
        <v>6389</v>
      </c>
      <c r="Y43" s="3">
        <f t="shared" si="10"/>
        <v>4147</v>
      </c>
      <c r="Z43" s="3">
        <f t="shared" si="10"/>
        <v>163</v>
      </c>
      <c r="AA43" s="3">
        <f t="shared" si="10"/>
        <v>1759</v>
      </c>
      <c r="AB43" s="3">
        <f t="shared" si="10"/>
        <v>345</v>
      </c>
      <c r="AC43" s="3">
        <f t="shared" si="10"/>
        <v>2373</v>
      </c>
      <c r="AD43" s="3">
        <f t="shared" si="10"/>
        <v>123</v>
      </c>
      <c r="AE43" s="3">
        <f t="shared" si="10"/>
        <v>4368</v>
      </c>
      <c r="AF43" s="3">
        <f t="shared" si="10"/>
        <v>1350</v>
      </c>
      <c r="AG43" s="3">
        <f t="shared" si="10"/>
        <v>549</v>
      </c>
      <c r="AH43" s="3">
        <f t="shared" si="10"/>
        <v>1009</v>
      </c>
      <c r="AI43" s="3">
        <f t="shared" si="10"/>
        <v>1387</v>
      </c>
      <c r="AJ43" s="3">
        <f t="shared" si="10"/>
        <v>1065</v>
      </c>
      <c r="AK43" s="3">
        <f t="shared" si="10"/>
        <v>13940</v>
      </c>
      <c r="AL43" s="3">
        <f t="shared" si="10"/>
        <v>2937</v>
      </c>
      <c r="AM43" s="3">
        <f t="shared" si="10"/>
        <v>1282</v>
      </c>
      <c r="AN43" s="3">
        <f t="shared" si="10"/>
        <v>827</v>
      </c>
      <c r="AO43" s="3">
        <f t="shared" si="10"/>
        <v>4365</v>
      </c>
      <c r="AP43" s="3">
        <f t="shared" si="10"/>
        <v>49572</v>
      </c>
      <c r="AQ43" s="3">
        <f t="shared" si="10"/>
        <v>181500</v>
      </c>
      <c r="AR43" s="3">
        <f t="shared" si="10"/>
        <v>838</v>
      </c>
      <c r="AS43" s="3">
        <f t="shared" si="10"/>
        <v>182338</v>
      </c>
      <c r="AT43" s="3"/>
      <c r="AU43" s="7"/>
    </row>
    <row r="44" spans="1:51" x14ac:dyDescent="0.2">
      <c r="A44" t="s">
        <v>161</v>
      </c>
      <c r="B44" s="3">
        <v>21</v>
      </c>
      <c r="C44" s="3">
        <v>19</v>
      </c>
      <c r="D44" s="3">
        <v>9</v>
      </c>
      <c r="E44" s="3">
        <v>4</v>
      </c>
      <c r="F44" s="3">
        <v>36</v>
      </c>
      <c r="G44" s="3">
        <v>23</v>
      </c>
      <c r="H44" s="3">
        <v>117</v>
      </c>
      <c r="I44" s="3">
        <v>36</v>
      </c>
      <c r="J44" s="3">
        <v>4</v>
      </c>
      <c r="K44" s="3">
        <v>41</v>
      </c>
      <c r="L44" s="3">
        <v>3</v>
      </c>
      <c r="M44" s="3">
        <v>41</v>
      </c>
      <c r="N44" s="3">
        <v>62</v>
      </c>
      <c r="O44" s="3">
        <v>71</v>
      </c>
      <c r="P44" s="3">
        <v>1</v>
      </c>
      <c r="Q44" s="3">
        <v>38</v>
      </c>
      <c r="R44" s="3">
        <v>28</v>
      </c>
      <c r="S44" s="3">
        <v>2</v>
      </c>
      <c r="T44" s="3">
        <v>40</v>
      </c>
      <c r="U44" s="3">
        <f>SUM(B44:T44)</f>
        <v>596</v>
      </c>
      <c r="V44" s="3">
        <v>1</v>
      </c>
      <c r="W44" s="3">
        <v>5</v>
      </c>
      <c r="X44" s="3">
        <v>7</v>
      </c>
      <c r="Y44" s="3">
        <v>16</v>
      </c>
      <c r="Z44" s="3"/>
      <c r="AA44" s="3">
        <v>6</v>
      </c>
      <c r="AB44" s="3"/>
      <c r="AC44" s="3">
        <v>2</v>
      </c>
      <c r="AD44" s="3"/>
      <c r="AE44" s="3">
        <v>4</v>
      </c>
      <c r="AF44" s="3">
        <v>3</v>
      </c>
      <c r="AG44" s="3">
        <v>2</v>
      </c>
      <c r="AH44" s="3"/>
      <c r="AI44" s="3">
        <v>4</v>
      </c>
      <c r="AJ44" s="3">
        <v>33</v>
      </c>
      <c r="AK44" s="3">
        <v>17</v>
      </c>
      <c r="AL44" s="3">
        <v>22</v>
      </c>
      <c r="AM44" s="3">
        <v>2</v>
      </c>
      <c r="AN44" s="3">
        <v>1</v>
      </c>
      <c r="AO44" s="3">
        <v>2</v>
      </c>
      <c r="AP44" s="3">
        <f>SUM(V44:AO44)</f>
        <v>127</v>
      </c>
      <c r="AQ44" s="3">
        <f>U44+AP44</f>
        <v>723</v>
      </c>
      <c r="AR44" s="3"/>
      <c r="AS44" s="3">
        <f>AQ44+AR44</f>
        <v>723</v>
      </c>
      <c r="AT44" s="3"/>
    </row>
    <row r="45" spans="1:51" x14ac:dyDescent="0.2">
      <c r="A45" t="s">
        <v>5</v>
      </c>
      <c r="C45">
        <v>4</v>
      </c>
      <c r="E45">
        <v>2</v>
      </c>
      <c r="F45">
        <v>3</v>
      </c>
      <c r="H45">
        <v>19</v>
      </c>
      <c r="I45">
        <v>6</v>
      </c>
      <c r="J45">
        <v>2</v>
      </c>
      <c r="K45">
        <v>5</v>
      </c>
      <c r="M45">
        <v>13</v>
      </c>
      <c r="N45">
        <v>4</v>
      </c>
      <c r="O45">
        <v>11</v>
      </c>
      <c r="Q45">
        <v>6</v>
      </c>
      <c r="R45">
        <v>2</v>
      </c>
      <c r="T45">
        <v>36</v>
      </c>
      <c r="U45" s="3">
        <f>SUM(B45:T45)</f>
        <v>113</v>
      </c>
      <c r="V45">
        <v>1</v>
      </c>
      <c r="X45">
        <v>4</v>
      </c>
      <c r="Y45">
        <v>4</v>
      </c>
      <c r="AA45">
        <v>1</v>
      </c>
      <c r="AB45">
        <v>1</v>
      </c>
      <c r="AC45">
        <v>1</v>
      </c>
      <c r="AE45">
        <v>1</v>
      </c>
      <c r="AF45">
        <v>1</v>
      </c>
      <c r="AH45">
        <v>2</v>
      </c>
      <c r="AI45">
        <v>15</v>
      </c>
      <c r="AJ45">
        <v>2</v>
      </c>
      <c r="AK45">
        <v>2</v>
      </c>
      <c r="AL45">
        <v>2</v>
      </c>
      <c r="AN45">
        <v>1</v>
      </c>
      <c r="AO45">
        <v>1</v>
      </c>
      <c r="AP45" s="3">
        <f>SUM(V45:AO45)</f>
        <v>39</v>
      </c>
      <c r="AQ45" s="3">
        <f>U45+AP45</f>
        <v>152</v>
      </c>
      <c r="AR45" s="3">
        <v>1</v>
      </c>
      <c r="AS45" s="3">
        <f>AQ45+AR45</f>
        <v>153</v>
      </c>
      <c r="AT45" s="3"/>
    </row>
    <row r="46" spans="1:51" x14ac:dyDescent="0.2">
      <c r="A46" t="s">
        <v>192</v>
      </c>
      <c r="B46" s="3">
        <f t="shared" ref="B46:T46" si="11">SUM(B43:B44)</f>
        <v>2704</v>
      </c>
      <c r="C46" s="3">
        <f t="shared" si="11"/>
        <v>10916</v>
      </c>
      <c r="D46" s="3">
        <f t="shared" si="11"/>
        <v>3921</v>
      </c>
      <c r="E46" s="3">
        <f t="shared" si="11"/>
        <v>2168</v>
      </c>
      <c r="F46" s="3">
        <f t="shared" si="11"/>
        <v>4314</v>
      </c>
      <c r="G46" s="3">
        <f t="shared" si="11"/>
        <v>1601</v>
      </c>
      <c r="H46" s="3">
        <f t="shared" si="11"/>
        <v>33581</v>
      </c>
      <c r="I46" s="3">
        <f t="shared" si="11"/>
        <v>7595</v>
      </c>
      <c r="J46" s="3">
        <f t="shared" si="11"/>
        <v>2183</v>
      </c>
      <c r="K46" s="3">
        <f t="shared" si="11"/>
        <v>3593</v>
      </c>
      <c r="L46" s="3">
        <f t="shared" si="11"/>
        <v>747</v>
      </c>
      <c r="M46" s="3">
        <f t="shared" si="11"/>
        <v>19575</v>
      </c>
      <c r="N46" s="3">
        <f t="shared" si="11"/>
        <v>1761</v>
      </c>
      <c r="O46" s="3">
        <f t="shared" si="11"/>
        <v>5534</v>
      </c>
      <c r="P46" s="3">
        <f t="shared" si="11"/>
        <v>334</v>
      </c>
      <c r="Q46" s="3">
        <f t="shared" si="11"/>
        <v>19083</v>
      </c>
      <c r="R46" s="3">
        <f t="shared" si="11"/>
        <v>6958</v>
      </c>
      <c r="S46" s="3">
        <f t="shared" si="11"/>
        <v>319</v>
      </c>
      <c r="T46" s="3">
        <f t="shared" si="11"/>
        <v>5637</v>
      </c>
      <c r="U46" s="3">
        <f>SUM(U43:U45)</f>
        <v>132637</v>
      </c>
      <c r="V46" s="3">
        <f t="shared" ref="V46:AO46" si="12">SUM(V43:V44)</f>
        <v>463</v>
      </c>
      <c r="W46" s="3">
        <f t="shared" si="12"/>
        <v>737</v>
      </c>
      <c r="X46" s="3">
        <f t="shared" si="12"/>
        <v>6396</v>
      </c>
      <c r="Y46" s="3">
        <f t="shared" si="12"/>
        <v>4163</v>
      </c>
      <c r="Z46" s="3">
        <f t="shared" si="12"/>
        <v>163</v>
      </c>
      <c r="AA46" s="3">
        <f t="shared" si="12"/>
        <v>1765</v>
      </c>
      <c r="AB46" s="3">
        <f t="shared" si="12"/>
        <v>345</v>
      </c>
      <c r="AC46" s="3">
        <f t="shared" si="12"/>
        <v>2375</v>
      </c>
      <c r="AD46" s="3">
        <f t="shared" si="12"/>
        <v>123</v>
      </c>
      <c r="AE46" s="3">
        <f t="shared" si="12"/>
        <v>4372</v>
      </c>
      <c r="AF46" s="3">
        <f t="shared" si="12"/>
        <v>1353</v>
      </c>
      <c r="AG46" s="3">
        <f t="shared" si="12"/>
        <v>551</v>
      </c>
      <c r="AH46" s="3">
        <f t="shared" si="12"/>
        <v>1009</v>
      </c>
      <c r="AI46" s="3">
        <f t="shared" si="12"/>
        <v>1391</v>
      </c>
      <c r="AJ46" s="3">
        <f t="shared" si="12"/>
        <v>1098</v>
      </c>
      <c r="AK46" s="3">
        <f t="shared" si="12"/>
        <v>13957</v>
      </c>
      <c r="AL46" s="3">
        <f t="shared" si="12"/>
        <v>2959</v>
      </c>
      <c r="AM46" s="3">
        <f t="shared" si="12"/>
        <v>1284</v>
      </c>
      <c r="AN46" s="3">
        <f t="shared" si="12"/>
        <v>828</v>
      </c>
      <c r="AO46" s="3">
        <f t="shared" si="12"/>
        <v>4367</v>
      </c>
      <c r="AP46" s="3">
        <f>SUM(AP43:AP45)</f>
        <v>49738</v>
      </c>
      <c r="AQ46" s="3">
        <f>SUM(AQ43:AQ45)</f>
        <v>182375</v>
      </c>
      <c r="AR46" s="3">
        <f>AR21+AR42</f>
        <v>838</v>
      </c>
      <c r="AS46" s="3">
        <f>AQ46+AR46</f>
        <v>183213</v>
      </c>
      <c r="AT46" s="3"/>
      <c r="AY46" s="3">
        <f>AS46-183213</f>
        <v>0</v>
      </c>
    </row>
    <row r="47" spans="1:5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51" x14ac:dyDescent="0.2">
      <c r="A48" t="s">
        <v>206</v>
      </c>
      <c r="B48" s="3">
        <f>B46-B2</f>
        <v>243</v>
      </c>
      <c r="C48" s="3">
        <f>C46-C3</f>
        <v>368</v>
      </c>
      <c r="D48" s="3">
        <f>D46-D4</f>
        <v>631</v>
      </c>
      <c r="E48" s="3">
        <f>E46-E5</f>
        <v>241</v>
      </c>
      <c r="F48" s="3">
        <f>F46-F6</f>
        <v>562</v>
      </c>
      <c r="G48" s="3">
        <f>G46-G7</f>
        <v>193</v>
      </c>
      <c r="H48" s="3">
        <f>H46-H8</f>
        <v>3772</v>
      </c>
      <c r="I48" s="3">
        <f>I46-I9</f>
        <v>687</v>
      </c>
      <c r="J48" s="3">
        <f>J46-J10</f>
        <v>183</v>
      </c>
      <c r="K48" s="3">
        <f>K46-K11</f>
        <v>563</v>
      </c>
      <c r="L48" s="3">
        <f>L46-L12</f>
        <v>82</v>
      </c>
      <c r="M48" s="3">
        <f>M46-M13</f>
        <v>1682</v>
      </c>
      <c r="N48" s="3">
        <f>N46-N14</f>
        <v>437</v>
      </c>
      <c r="O48" s="3">
        <f>O46-O15</f>
        <v>830</v>
      </c>
      <c r="P48" s="3">
        <f>P46-P16</f>
        <v>101</v>
      </c>
      <c r="Q48" s="3">
        <f>Q46-Q17</f>
        <v>1906</v>
      </c>
      <c r="R48" s="3">
        <f>R46-R18</f>
        <v>487</v>
      </c>
      <c r="S48" s="3">
        <f>S46-S19</f>
        <v>34</v>
      </c>
      <c r="T48" s="3">
        <f>T46-T20</f>
        <v>474</v>
      </c>
      <c r="U48" s="3">
        <f>U46-U21</f>
        <v>2447</v>
      </c>
      <c r="V48" s="3">
        <f>V46-V22</f>
        <v>69</v>
      </c>
      <c r="W48" s="3">
        <f>W46-W23</f>
        <v>44</v>
      </c>
      <c r="X48" s="3">
        <f>X46-X24</f>
        <v>415</v>
      </c>
      <c r="Y48" s="3">
        <f>Y46-Y25</f>
        <v>821</v>
      </c>
      <c r="Z48" s="3">
        <f>Z46-Z26</f>
        <v>42</v>
      </c>
      <c r="AA48" s="3">
        <f>AA46-AA27</f>
        <v>319</v>
      </c>
      <c r="AB48" s="3">
        <f>AB46-AB28</f>
        <v>91</v>
      </c>
      <c r="AC48" s="3">
        <f>AC46-AC29</f>
        <v>298</v>
      </c>
      <c r="AD48" s="3">
        <f>AD46-AD30</f>
        <v>37</v>
      </c>
      <c r="AE48" s="3">
        <f>AE46-AE31</f>
        <v>529</v>
      </c>
      <c r="AF48" s="3">
        <f>AF46-AF32</f>
        <v>153</v>
      </c>
      <c r="AG48" s="3">
        <f>AG46-AG33</f>
        <v>49</v>
      </c>
      <c r="AH48" s="3">
        <f>AH46-AH34</f>
        <v>143</v>
      </c>
      <c r="AI48" s="3">
        <f>AI46-AI35</f>
        <v>118</v>
      </c>
      <c r="AJ48" s="3">
        <f>AJ46-AJ36</f>
        <v>242</v>
      </c>
      <c r="AK48" s="3">
        <f>AK46-AK37</f>
        <v>1365</v>
      </c>
      <c r="AL48" s="3">
        <f>AL46-AL38</f>
        <v>376</v>
      </c>
      <c r="AM48" s="3">
        <f>AM46-AM39</f>
        <v>72</v>
      </c>
      <c r="AN48" s="3">
        <f>AN46-AN40</f>
        <v>52</v>
      </c>
      <c r="AO48" s="3">
        <f>AO46-AO41</f>
        <v>229</v>
      </c>
      <c r="AP48" s="3">
        <f>AP46-AP42</f>
        <v>1778</v>
      </c>
      <c r="AQ48" s="3"/>
      <c r="AR48" s="3"/>
      <c r="AS48" s="3"/>
      <c r="AT48" s="3"/>
    </row>
    <row r="49" spans="1:42" x14ac:dyDescent="0.2">
      <c r="A49" t="s">
        <v>205</v>
      </c>
      <c r="B49" s="7">
        <f>B48/B46</f>
        <v>8.9866863905325445E-2</v>
      </c>
      <c r="C49" s="7">
        <f t="shared" ref="C49:AP49" si="13">C48/C46</f>
        <v>3.371198241113961E-2</v>
      </c>
      <c r="D49" s="7">
        <f t="shared" si="13"/>
        <v>0.16092833460851824</v>
      </c>
      <c r="E49" s="7">
        <f t="shared" si="13"/>
        <v>0.11116236162361623</v>
      </c>
      <c r="F49" s="7">
        <f t="shared" si="13"/>
        <v>0.13027352804821513</v>
      </c>
      <c r="G49" s="7">
        <f t="shared" si="13"/>
        <v>0.12054965646470955</v>
      </c>
      <c r="H49" s="7">
        <f t="shared" si="13"/>
        <v>0.11232542211369524</v>
      </c>
      <c r="I49" s="7">
        <f t="shared" si="13"/>
        <v>9.0454246214614883E-2</v>
      </c>
      <c r="J49" s="7">
        <f t="shared" si="13"/>
        <v>8.3829592304168574E-2</v>
      </c>
      <c r="K49" s="7">
        <f t="shared" si="13"/>
        <v>0.15669357083217367</v>
      </c>
      <c r="L49" s="7">
        <f t="shared" si="13"/>
        <v>0.10977242302543508</v>
      </c>
      <c r="M49" s="7">
        <f t="shared" si="13"/>
        <v>8.5925925925925919E-2</v>
      </c>
      <c r="N49" s="7">
        <f t="shared" si="13"/>
        <v>0.24815445769449176</v>
      </c>
      <c r="O49" s="7">
        <f t="shared" si="13"/>
        <v>0.1499819298879653</v>
      </c>
      <c r="P49" s="7">
        <f t="shared" si="13"/>
        <v>0.30239520958083832</v>
      </c>
      <c r="Q49" s="7">
        <f t="shared" si="13"/>
        <v>9.9879473877272959E-2</v>
      </c>
      <c r="R49" s="7">
        <f t="shared" si="13"/>
        <v>6.9991376832423111E-2</v>
      </c>
      <c r="S49" s="7">
        <f t="shared" si="13"/>
        <v>0.10658307210031348</v>
      </c>
      <c r="T49" s="7">
        <f t="shared" si="13"/>
        <v>8.4087280468334219E-2</v>
      </c>
      <c r="U49" s="7">
        <f t="shared" si="13"/>
        <v>1.8448849114500478E-2</v>
      </c>
      <c r="V49" s="7">
        <f t="shared" si="13"/>
        <v>0.14902807775377969</v>
      </c>
      <c r="W49" s="7">
        <f t="shared" si="13"/>
        <v>5.9701492537313432E-2</v>
      </c>
      <c r="X49" s="7">
        <f t="shared" si="13"/>
        <v>6.4884302689180731E-2</v>
      </c>
      <c r="Y49" s="7">
        <f t="shared" si="13"/>
        <v>0.19721354792217152</v>
      </c>
      <c r="Z49" s="7">
        <f t="shared" si="13"/>
        <v>0.25766871165644173</v>
      </c>
      <c r="AA49" s="7">
        <f t="shared" si="13"/>
        <v>0.18073654390934843</v>
      </c>
      <c r="AB49" s="7">
        <f t="shared" si="13"/>
        <v>0.26376811594202898</v>
      </c>
      <c r="AC49" s="7">
        <f t="shared" si="13"/>
        <v>0.12547368421052632</v>
      </c>
      <c r="AD49" s="7">
        <f t="shared" si="13"/>
        <v>0.30081300813008133</v>
      </c>
      <c r="AE49" s="7">
        <f t="shared" si="13"/>
        <v>0.12099725526075022</v>
      </c>
      <c r="AF49" s="7">
        <f t="shared" si="13"/>
        <v>0.1130820399113082</v>
      </c>
      <c r="AG49" s="7">
        <f t="shared" si="13"/>
        <v>8.8929219600725959E-2</v>
      </c>
      <c r="AH49" s="7">
        <f t="shared" si="13"/>
        <v>0.14172447968285432</v>
      </c>
      <c r="AI49" s="7">
        <f t="shared" si="13"/>
        <v>8.4831056793673615E-2</v>
      </c>
      <c r="AJ49" s="7">
        <f t="shared" si="13"/>
        <v>0.22040072859744991</v>
      </c>
      <c r="AK49" s="7">
        <f t="shared" si="13"/>
        <v>9.7800386902629502E-2</v>
      </c>
      <c r="AL49" s="7">
        <f t="shared" si="13"/>
        <v>0.12706995606623858</v>
      </c>
      <c r="AM49" s="7">
        <f t="shared" si="13"/>
        <v>5.6074766355140186E-2</v>
      </c>
      <c r="AN49" s="7">
        <f t="shared" si="13"/>
        <v>6.280193236714976E-2</v>
      </c>
      <c r="AO49" s="7">
        <f t="shared" si="13"/>
        <v>5.2438745133959241E-2</v>
      </c>
      <c r="AP49" s="7">
        <f t="shared" si="13"/>
        <v>3.5747315935502032E-2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4"/>
  <sheetViews>
    <sheetView workbookViewId="0">
      <selection activeCell="I5" sqref="I5"/>
    </sheetView>
  </sheetViews>
  <sheetFormatPr baseColWidth="10" defaultRowHeight="16" x14ac:dyDescent="0.2"/>
  <cols>
    <col min="4" max="4" width="11.5" customWidth="1"/>
  </cols>
  <sheetData>
    <row r="1" spans="1:7" ht="31" customHeight="1" x14ac:dyDescent="0.2">
      <c r="A1" s="25" t="s">
        <v>232</v>
      </c>
      <c r="B1" s="25"/>
      <c r="C1" s="11"/>
      <c r="D1" s="25" t="s">
        <v>233</v>
      </c>
      <c r="E1" s="25"/>
      <c r="F1" s="24"/>
      <c r="G1" s="24"/>
    </row>
    <row r="2" spans="1:7" ht="15" customHeight="1" x14ac:dyDescent="0.2">
      <c r="A2" s="31" t="s">
        <v>224</v>
      </c>
      <c r="B2" s="31"/>
      <c r="C2" s="31"/>
      <c r="D2" s="31"/>
      <c r="E2" s="31"/>
      <c r="F2" s="24"/>
      <c r="G2" s="24"/>
    </row>
    <row r="3" spans="1:7" x14ac:dyDescent="0.2">
      <c r="A3" t="s">
        <v>57</v>
      </c>
      <c r="B3" s="3">
        <v>4662</v>
      </c>
      <c r="D3" t="s">
        <v>61</v>
      </c>
      <c r="E3" s="7">
        <v>0.18304668304668303</v>
      </c>
    </row>
    <row r="4" spans="1:7" x14ac:dyDescent="0.2">
      <c r="A4" t="s">
        <v>66</v>
      </c>
      <c r="B4" s="3">
        <v>1939</v>
      </c>
      <c r="D4" t="s">
        <v>60</v>
      </c>
      <c r="E4" s="7">
        <v>0.16574889867841411</v>
      </c>
    </row>
    <row r="5" spans="1:7" x14ac:dyDescent="0.2">
      <c r="A5" t="s">
        <v>62</v>
      </c>
      <c r="B5" s="3">
        <v>1692</v>
      </c>
      <c r="D5" t="s">
        <v>56</v>
      </c>
      <c r="E5" s="7">
        <v>0.16488730723606168</v>
      </c>
    </row>
    <row r="6" spans="1:7" x14ac:dyDescent="0.2">
      <c r="A6" t="s">
        <v>52</v>
      </c>
      <c r="B6" s="3">
        <v>775</v>
      </c>
      <c r="D6" t="s">
        <v>57</v>
      </c>
      <c r="E6" s="7">
        <v>0.13524411824432131</v>
      </c>
    </row>
    <row r="7" spans="1:7" x14ac:dyDescent="0.2">
      <c r="A7" t="s">
        <v>67</v>
      </c>
      <c r="B7" s="3">
        <v>650</v>
      </c>
      <c r="D7" t="s">
        <v>59</v>
      </c>
      <c r="E7" s="7">
        <v>0.11190053285968028</v>
      </c>
    </row>
    <row r="8" spans="1:7" x14ac:dyDescent="0.2">
      <c r="A8" t="s">
        <v>60</v>
      </c>
      <c r="B8" s="3">
        <v>602</v>
      </c>
      <c r="D8" t="s">
        <v>65</v>
      </c>
      <c r="E8" s="7">
        <v>0.11068702290076336</v>
      </c>
    </row>
    <row r="9" spans="1:7" x14ac:dyDescent="0.2">
      <c r="A9" t="s">
        <v>58</v>
      </c>
      <c r="B9" s="3">
        <v>568</v>
      </c>
      <c r="D9" t="s">
        <v>63</v>
      </c>
      <c r="E9" s="7">
        <v>0.11021505376344086</v>
      </c>
    </row>
    <row r="10" spans="1:7" x14ac:dyDescent="0.2">
      <c r="A10" t="s">
        <v>64</v>
      </c>
      <c r="B10" s="3">
        <v>545</v>
      </c>
      <c r="D10" t="s">
        <v>54</v>
      </c>
      <c r="E10" s="7">
        <v>0.10787037037037037</v>
      </c>
    </row>
    <row r="11" spans="1:7" x14ac:dyDescent="0.2">
      <c r="A11" t="s">
        <v>55</v>
      </c>
      <c r="B11" s="3">
        <v>396</v>
      </c>
      <c r="D11" t="s">
        <v>64</v>
      </c>
      <c r="E11" s="7">
        <v>0.10382930081920366</v>
      </c>
    </row>
    <row r="12" spans="1:7" x14ac:dyDescent="0.2">
      <c r="A12" t="s">
        <v>69</v>
      </c>
      <c r="B12" s="3">
        <v>306</v>
      </c>
      <c r="D12" t="s">
        <v>66</v>
      </c>
      <c r="E12" s="7">
        <v>0.10143335425821301</v>
      </c>
    </row>
    <row r="13" spans="1:7" x14ac:dyDescent="0.2">
      <c r="A13" t="s">
        <v>56</v>
      </c>
      <c r="B13" s="3">
        <v>278</v>
      </c>
      <c r="D13" t="s">
        <v>68</v>
      </c>
      <c r="E13" s="7">
        <v>9.8101265822784806E-2</v>
      </c>
    </row>
    <row r="14" spans="1:7" x14ac:dyDescent="0.2">
      <c r="A14" t="s">
        <v>59</v>
      </c>
      <c r="B14" s="3">
        <v>252</v>
      </c>
      <c r="D14" t="s">
        <v>55</v>
      </c>
      <c r="E14" s="7">
        <v>9.5467695274831246E-2</v>
      </c>
    </row>
    <row r="15" spans="1:7" x14ac:dyDescent="0.2">
      <c r="A15" t="s">
        <v>54</v>
      </c>
      <c r="B15" s="3">
        <v>233</v>
      </c>
      <c r="D15" t="s">
        <v>67</v>
      </c>
      <c r="E15" s="7">
        <v>9.1279314702991152E-2</v>
      </c>
    </row>
    <row r="16" spans="1:7" x14ac:dyDescent="0.2">
      <c r="A16" t="s">
        <v>53</v>
      </c>
      <c r="B16" s="3">
        <v>180</v>
      </c>
      <c r="D16" t="s">
        <v>62</v>
      </c>
      <c r="E16" s="7">
        <v>8.6392647434260908E-2</v>
      </c>
    </row>
    <row r="17" spans="1:7" x14ac:dyDescent="0.2">
      <c r="A17" t="s">
        <v>63</v>
      </c>
      <c r="B17" s="3">
        <v>164</v>
      </c>
      <c r="D17" t="s">
        <v>58</v>
      </c>
      <c r="E17" s="7">
        <v>7.5976457998929908E-2</v>
      </c>
    </row>
    <row r="18" spans="1:7" x14ac:dyDescent="0.2">
      <c r="A18" t="s">
        <v>61</v>
      </c>
      <c r="B18" s="3">
        <v>149</v>
      </c>
      <c r="D18" t="s">
        <v>52</v>
      </c>
      <c r="E18" s="7">
        <v>6.8444758456239513E-2</v>
      </c>
    </row>
    <row r="19" spans="1:7" x14ac:dyDescent="0.2">
      <c r="A19" t="s">
        <v>51</v>
      </c>
      <c r="B19" s="3">
        <v>137</v>
      </c>
      <c r="D19" t="s">
        <v>69</v>
      </c>
      <c r="E19" s="7">
        <v>5.5951727921009324E-2</v>
      </c>
    </row>
    <row r="20" spans="1:7" x14ac:dyDescent="0.2">
      <c r="A20" t="s">
        <v>68</v>
      </c>
      <c r="B20" s="3">
        <v>31</v>
      </c>
      <c r="D20" t="s">
        <v>51</v>
      </c>
      <c r="E20" s="7">
        <v>5.2732871439568896E-2</v>
      </c>
    </row>
    <row r="21" spans="1:7" x14ac:dyDescent="0.2">
      <c r="A21" t="s">
        <v>65</v>
      </c>
      <c r="B21" s="3">
        <v>29</v>
      </c>
      <c r="D21" t="s">
        <v>53</v>
      </c>
      <c r="E21" s="7">
        <v>5.1873198847262249E-2</v>
      </c>
    </row>
    <row r="22" spans="1:7" x14ac:dyDescent="0.2">
      <c r="B22" s="3"/>
      <c r="E22" s="7"/>
    </row>
    <row r="24" spans="1:7" ht="15" customHeight="1" x14ac:dyDescent="0.2">
      <c r="A24" s="31" t="s">
        <v>225</v>
      </c>
      <c r="B24" s="31"/>
      <c r="C24" s="31"/>
      <c r="D24" s="31"/>
      <c r="E24" s="31"/>
      <c r="F24" s="4"/>
      <c r="G24" s="4"/>
    </row>
    <row r="25" spans="1:7" x14ac:dyDescent="0.2">
      <c r="A25" t="s">
        <v>87</v>
      </c>
      <c r="B25" s="3">
        <v>884</v>
      </c>
      <c r="D25" t="s">
        <v>71</v>
      </c>
      <c r="E25" s="7">
        <v>0.36038961038961037</v>
      </c>
    </row>
    <row r="26" spans="1:7" x14ac:dyDescent="0.2">
      <c r="A26" t="s">
        <v>86</v>
      </c>
      <c r="B26" s="3">
        <v>818</v>
      </c>
      <c r="D26" t="s">
        <v>87</v>
      </c>
      <c r="E26" s="7">
        <v>0.25497548312662244</v>
      </c>
    </row>
    <row r="27" spans="1:7" x14ac:dyDescent="0.2">
      <c r="A27" t="s">
        <v>80</v>
      </c>
      <c r="B27" s="3">
        <v>501</v>
      </c>
      <c r="D27" t="s">
        <v>76</v>
      </c>
      <c r="E27" s="7">
        <v>0.23370429252782193</v>
      </c>
    </row>
    <row r="28" spans="1:7" x14ac:dyDescent="0.2">
      <c r="A28" t="s">
        <v>74</v>
      </c>
      <c r="B28" s="3">
        <v>486</v>
      </c>
      <c r="D28" t="s">
        <v>81</v>
      </c>
      <c r="E28" s="7">
        <v>0.16666666666666666</v>
      </c>
    </row>
    <row r="29" spans="1:7" x14ac:dyDescent="0.2">
      <c r="A29" t="s">
        <v>73</v>
      </c>
      <c r="B29" s="3">
        <v>483</v>
      </c>
      <c r="D29" t="s">
        <v>83</v>
      </c>
      <c r="E29" s="7">
        <v>0.15594541910331383</v>
      </c>
    </row>
    <row r="30" spans="1:7" x14ac:dyDescent="0.2">
      <c r="A30" t="s">
        <v>76</v>
      </c>
      <c r="B30" s="3">
        <v>441</v>
      </c>
      <c r="D30" t="s">
        <v>88</v>
      </c>
      <c r="E30" s="7">
        <v>0.13490364025695931</v>
      </c>
    </row>
    <row r="31" spans="1:7" x14ac:dyDescent="0.2">
      <c r="A31" t="s">
        <v>78</v>
      </c>
      <c r="B31" s="3">
        <v>320</v>
      </c>
      <c r="D31" t="s">
        <v>78</v>
      </c>
      <c r="E31" s="7">
        <v>0.13350020859407594</v>
      </c>
    </row>
    <row r="32" spans="1:7" x14ac:dyDescent="0.2">
      <c r="A32" t="s">
        <v>81</v>
      </c>
      <c r="B32" s="3">
        <v>240</v>
      </c>
      <c r="D32" t="s">
        <v>85</v>
      </c>
      <c r="E32" s="7">
        <v>0.12919633774160733</v>
      </c>
    </row>
    <row r="33" spans="1:5" x14ac:dyDescent="0.2">
      <c r="A33" t="s">
        <v>71</v>
      </c>
      <c r="B33" s="3">
        <v>222</v>
      </c>
      <c r="D33" t="s">
        <v>74</v>
      </c>
      <c r="E33" s="7">
        <v>0.12695924764890282</v>
      </c>
    </row>
    <row r="34" spans="1:5" x14ac:dyDescent="0.2">
      <c r="A34" t="s">
        <v>88</v>
      </c>
      <c r="B34" s="3">
        <v>189</v>
      </c>
      <c r="D34" t="s">
        <v>89</v>
      </c>
      <c r="E34" s="7">
        <v>0.12514092446448705</v>
      </c>
    </row>
    <row r="35" spans="1:5" x14ac:dyDescent="0.2">
      <c r="A35" t="s">
        <v>90</v>
      </c>
      <c r="B35" s="3">
        <v>187</v>
      </c>
      <c r="D35" t="s">
        <v>80</v>
      </c>
      <c r="E35" s="7">
        <v>0.11533149171270718</v>
      </c>
    </row>
    <row r="36" spans="1:5" x14ac:dyDescent="0.2">
      <c r="A36" t="s">
        <v>83</v>
      </c>
      <c r="B36" s="3">
        <v>160</v>
      </c>
      <c r="D36" t="s">
        <v>77</v>
      </c>
      <c r="E36" s="7">
        <v>0.11498257839721254</v>
      </c>
    </row>
    <row r="37" spans="1:5" x14ac:dyDescent="0.2">
      <c r="A37" t="s">
        <v>84</v>
      </c>
      <c r="B37" s="3">
        <v>159</v>
      </c>
      <c r="D37" t="s">
        <v>82</v>
      </c>
      <c r="E37" s="7">
        <v>0.11150442477876106</v>
      </c>
    </row>
    <row r="38" spans="1:5" x14ac:dyDescent="0.2">
      <c r="A38" t="s">
        <v>85</v>
      </c>
      <c r="B38" s="3">
        <v>127</v>
      </c>
      <c r="D38" t="s">
        <v>84</v>
      </c>
      <c r="E38" s="7">
        <v>0.11103351955307263</v>
      </c>
    </row>
    <row r="39" spans="1:5" x14ac:dyDescent="0.2">
      <c r="A39" t="s">
        <v>89</v>
      </c>
      <c r="B39" s="3">
        <v>111</v>
      </c>
      <c r="D39" t="s">
        <v>75</v>
      </c>
      <c r="E39" s="7">
        <v>0.1037037037037037</v>
      </c>
    </row>
    <row r="40" spans="1:5" x14ac:dyDescent="0.2">
      <c r="A40" t="s">
        <v>82</v>
      </c>
      <c r="B40" s="3">
        <v>63</v>
      </c>
      <c r="D40" t="s">
        <v>79</v>
      </c>
      <c r="E40" s="7">
        <v>9.4736842105263161E-2</v>
      </c>
    </row>
    <row r="41" spans="1:5" x14ac:dyDescent="0.2">
      <c r="A41" t="s">
        <v>77</v>
      </c>
      <c r="B41" s="3">
        <v>33</v>
      </c>
      <c r="D41" t="s">
        <v>73</v>
      </c>
      <c r="E41" s="7">
        <v>7.4721534653465344E-2</v>
      </c>
    </row>
    <row r="42" spans="1:5" x14ac:dyDescent="0.2">
      <c r="A42" t="s">
        <v>72</v>
      </c>
      <c r="B42" s="3">
        <v>20</v>
      </c>
      <c r="D42" t="s">
        <v>86</v>
      </c>
      <c r="E42" s="7">
        <v>6.099925428784489E-2</v>
      </c>
    </row>
    <row r="43" spans="1:5" x14ac:dyDescent="0.2">
      <c r="A43" t="s">
        <v>75</v>
      </c>
      <c r="B43" s="3">
        <v>14</v>
      </c>
      <c r="D43" t="s">
        <v>90</v>
      </c>
      <c r="E43" s="7">
        <v>4.3236994219653178E-2</v>
      </c>
    </row>
    <row r="44" spans="1:5" x14ac:dyDescent="0.2">
      <c r="A44" t="s">
        <v>79</v>
      </c>
      <c r="B44" s="3">
        <v>9</v>
      </c>
      <c r="D44" t="s">
        <v>72</v>
      </c>
      <c r="E44" s="7">
        <v>2.8050490883590462E-2</v>
      </c>
    </row>
  </sheetData>
  <sortState ref="D25:E44">
    <sortCondition descending="1" ref="E25:E44"/>
  </sortState>
  <mergeCells count="2">
    <mergeCell ref="A2:E2"/>
    <mergeCell ref="A24:E2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CDE67-896F-4044-86E9-EAA272129D60}">
  <dimension ref="A1:C21"/>
  <sheetViews>
    <sheetView topLeftCell="A7" zoomScale="95" workbookViewId="0">
      <selection activeCell="E42" sqref="E42"/>
    </sheetView>
  </sheetViews>
  <sheetFormatPr baseColWidth="10" defaultRowHeight="16" x14ac:dyDescent="0.2"/>
  <sheetData>
    <row r="1" spans="1:3" x14ac:dyDescent="0.2">
      <c r="A1" t="s">
        <v>238</v>
      </c>
      <c r="B1" t="s">
        <v>174</v>
      </c>
      <c r="C1" t="s">
        <v>237</v>
      </c>
    </row>
    <row r="2" spans="1:3" x14ac:dyDescent="0.2">
      <c r="A2" t="s">
        <v>71</v>
      </c>
      <c r="B2" s="7">
        <v>0.375</v>
      </c>
      <c r="C2" s="7">
        <v>0.23076923076923078</v>
      </c>
    </row>
    <row r="3" spans="1:3" x14ac:dyDescent="0.2">
      <c r="A3" t="s">
        <v>72</v>
      </c>
      <c r="B3" s="7">
        <v>4.7619047619047616E-2</v>
      </c>
      <c r="C3" s="7">
        <v>0.2</v>
      </c>
    </row>
    <row r="4" spans="1:3" x14ac:dyDescent="0.2">
      <c r="A4" t="s">
        <v>73</v>
      </c>
      <c r="B4" s="7">
        <v>0.1391304347826087</v>
      </c>
      <c r="C4" s="7">
        <v>0.10407239819004525</v>
      </c>
    </row>
    <row r="5" spans="1:3" x14ac:dyDescent="0.2">
      <c r="A5" t="s">
        <v>74</v>
      </c>
      <c r="B5" s="7">
        <v>0.17880794701986755</v>
      </c>
      <c r="C5" s="7">
        <v>0.2</v>
      </c>
    </row>
    <row r="6" spans="1:3" x14ac:dyDescent="0.2">
      <c r="A6" t="s">
        <v>75</v>
      </c>
      <c r="B6" s="7">
        <v>0.4</v>
      </c>
      <c r="C6" s="7">
        <v>0.4</v>
      </c>
    </row>
    <row r="7" spans="1:3" x14ac:dyDescent="0.2">
      <c r="A7" t="s">
        <v>76</v>
      </c>
      <c r="B7" s="7">
        <v>0.35714285714285715</v>
      </c>
      <c r="C7" s="7">
        <v>0.1</v>
      </c>
    </row>
    <row r="8" spans="1:3" x14ac:dyDescent="0.2">
      <c r="A8" t="s">
        <v>77</v>
      </c>
      <c r="B8" s="7">
        <v>0.2</v>
      </c>
      <c r="C8" s="7">
        <v>0.33333333333333331</v>
      </c>
    </row>
    <row r="9" spans="1:3" x14ac:dyDescent="0.2">
      <c r="A9" t="s">
        <v>78</v>
      </c>
      <c r="B9" s="7">
        <v>0.21212121212121213</v>
      </c>
      <c r="C9" s="7">
        <v>0.14754098360655737</v>
      </c>
    </row>
    <row r="10" spans="1:3" x14ac:dyDescent="0.2">
      <c r="A10" t="s">
        <v>79</v>
      </c>
      <c r="B10" s="7">
        <v>0</v>
      </c>
      <c r="C10" s="7">
        <v>0.66666666666666663</v>
      </c>
    </row>
    <row r="11" spans="1:3" x14ac:dyDescent="0.2">
      <c r="A11" t="s">
        <v>80</v>
      </c>
      <c r="B11" s="7">
        <v>0.15454545454545454</v>
      </c>
      <c r="C11" s="7">
        <v>0.1388888888888889</v>
      </c>
    </row>
    <row r="12" spans="1:3" x14ac:dyDescent="0.2">
      <c r="A12" t="s">
        <v>81</v>
      </c>
      <c r="B12" s="7">
        <v>0.35555555555555557</v>
      </c>
      <c r="C12" s="7">
        <v>0.12121212121212122</v>
      </c>
    </row>
    <row r="13" spans="1:3" x14ac:dyDescent="0.2">
      <c r="A13" t="s">
        <v>82</v>
      </c>
      <c r="B13" s="7">
        <v>0.26666666666666666</v>
      </c>
      <c r="C13" s="7">
        <v>8.3333333333333329E-2</v>
      </c>
    </row>
    <row r="14" spans="1:3" x14ac:dyDescent="0.2">
      <c r="A14" t="s">
        <v>83</v>
      </c>
      <c r="B14" s="7">
        <v>8.4507042253521125E-2</v>
      </c>
      <c r="C14" s="7">
        <v>0.36893203883495146</v>
      </c>
    </row>
    <row r="15" spans="1:3" x14ac:dyDescent="0.2">
      <c r="A15" t="s">
        <v>84</v>
      </c>
      <c r="B15" s="7">
        <v>0.27272727272727271</v>
      </c>
      <c r="C15" s="7">
        <v>0.04</v>
      </c>
    </row>
    <row r="16" spans="1:3" x14ac:dyDescent="0.2">
      <c r="A16" t="s">
        <v>85</v>
      </c>
      <c r="B16" s="7">
        <v>0.15384615384615385</v>
      </c>
      <c r="C16" s="7">
        <v>0.26666666666666666</v>
      </c>
    </row>
    <row r="17" spans="1:3" x14ac:dyDescent="0.2">
      <c r="A17" t="s">
        <v>86</v>
      </c>
      <c r="B17" s="7">
        <v>0.20795107033639143</v>
      </c>
      <c r="C17" s="7">
        <v>0.11301369863013698</v>
      </c>
    </row>
    <row r="18" spans="1:3" x14ac:dyDescent="0.2">
      <c r="A18" t="s">
        <v>87</v>
      </c>
      <c r="B18" s="7">
        <v>0.13432835820895522</v>
      </c>
      <c r="C18" s="7">
        <v>0.10077519379844961</v>
      </c>
    </row>
    <row r="19" spans="1:3" x14ac:dyDescent="0.2">
      <c r="A19" t="s">
        <v>88</v>
      </c>
      <c r="B19" s="7">
        <v>0.24324324324324326</v>
      </c>
      <c r="C19" s="7">
        <v>0.2</v>
      </c>
    </row>
    <row r="20" spans="1:3" x14ac:dyDescent="0.2">
      <c r="A20" t="s">
        <v>89</v>
      </c>
      <c r="B20" s="7">
        <v>0.24</v>
      </c>
      <c r="C20" s="7">
        <v>0.17391304347826086</v>
      </c>
    </row>
    <row r="21" spans="1:3" x14ac:dyDescent="0.2">
      <c r="A21" t="s">
        <v>90</v>
      </c>
      <c r="B21" s="7">
        <v>0.25773195876288657</v>
      </c>
      <c r="C21" s="7">
        <v>0.04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3AB5-C8AB-5A4F-A7D6-118006B1F615}">
  <dimension ref="A1:C20"/>
  <sheetViews>
    <sheetView zoomScale="93" workbookViewId="0">
      <selection activeCell="N7" sqref="N7"/>
    </sheetView>
  </sheetViews>
  <sheetFormatPr baseColWidth="10" defaultRowHeight="16" x14ac:dyDescent="0.2"/>
  <sheetData>
    <row r="1" spans="1:3" x14ac:dyDescent="0.2">
      <c r="A1" t="s">
        <v>238</v>
      </c>
      <c r="B1" t="s">
        <v>174</v>
      </c>
      <c r="C1" t="s">
        <v>237</v>
      </c>
    </row>
    <row r="2" spans="1:3" x14ac:dyDescent="0.2">
      <c r="A2" t="s">
        <v>51</v>
      </c>
      <c r="B2" s="7">
        <v>0.11881188118811881</v>
      </c>
      <c r="C2" s="7">
        <v>0.13592233009708737</v>
      </c>
    </row>
    <row r="3" spans="1:3" x14ac:dyDescent="0.2">
      <c r="A3" t="s">
        <v>52</v>
      </c>
      <c r="B3" s="7">
        <v>0.13646532438478748</v>
      </c>
      <c r="C3" s="7">
        <v>6.7632850241545889E-2</v>
      </c>
    </row>
    <row r="4" spans="1:3" x14ac:dyDescent="0.2">
      <c r="A4" t="s">
        <v>53</v>
      </c>
      <c r="B4" s="7">
        <v>0.12</v>
      </c>
      <c r="C4" s="7">
        <v>0.21428571428571427</v>
      </c>
    </row>
    <row r="5" spans="1:3" x14ac:dyDescent="0.2">
      <c r="A5" t="s">
        <v>54</v>
      </c>
      <c r="B5" s="7">
        <v>0.28169014084507044</v>
      </c>
      <c r="C5" s="7">
        <v>0.33766233766233766</v>
      </c>
    </row>
    <row r="6" spans="1:3" x14ac:dyDescent="0.2">
      <c r="A6" t="s">
        <v>55</v>
      </c>
      <c r="B6" s="7">
        <v>0.26608187134502925</v>
      </c>
      <c r="C6" s="7">
        <v>0.16333333333333333</v>
      </c>
    </row>
    <row r="7" spans="1:3" x14ac:dyDescent="0.2">
      <c r="A7" t="s">
        <v>56</v>
      </c>
      <c r="B7" s="7">
        <v>0.15015015015015015</v>
      </c>
      <c r="C7" s="7">
        <v>0.18911174785100288</v>
      </c>
    </row>
    <row r="8" spans="1:3" x14ac:dyDescent="0.2">
      <c r="A8" t="s">
        <v>57</v>
      </c>
      <c r="B8" s="7">
        <v>0.18502503413746016</v>
      </c>
      <c r="C8" s="7">
        <v>0.12122699386503068</v>
      </c>
    </row>
    <row r="9" spans="1:3" x14ac:dyDescent="0.2">
      <c r="A9" t="s">
        <v>58</v>
      </c>
      <c r="B9" s="7">
        <v>0.10576923076923077</v>
      </c>
      <c r="C9" s="7">
        <v>0.15913200723327306</v>
      </c>
    </row>
    <row r="10" spans="1:3" x14ac:dyDescent="0.2">
      <c r="A10" t="s">
        <v>59</v>
      </c>
      <c r="B10" s="7">
        <v>0.12307692307692308</v>
      </c>
      <c r="C10" s="7">
        <v>0.18571428571428572</v>
      </c>
    </row>
    <row r="11" spans="1:3" x14ac:dyDescent="0.2">
      <c r="A11" t="s">
        <v>60</v>
      </c>
      <c r="B11" s="7">
        <v>0.25888324873096447</v>
      </c>
      <c r="C11" s="7">
        <v>9.8765432098765427E-2</v>
      </c>
    </row>
    <row r="12" spans="1:3" x14ac:dyDescent="0.2">
      <c r="A12" t="s">
        <v>61</v>
      </c>
      <c r="B12" s="7">
        <v>0.23728813559322035</v>
      </c>
      <c r="C12" s="7">
        <v>0.296875</v>
      </c>
    </row>
    <row r="13" spans="1:3" x14ac:dyDescent="0.2">
      <c r="A13" t="s">
        <v>62</v>
      </c>
      <c r="B13" s="7">
        <v>0.12903225806451613</v>
      </c>
      <c r="C13" s="7">
        <v>0.16387096774193549</v>
      </c>
    </row>
    <row r="14" spans="1:3" x14ac:dyDescent="0.2">
      <c r="A14" t="s">
        <v>63</v>
      </c>
      <c r="B14" s="7">
        <v>0.15294117647058825</v>
      </c>
      <c r="C14" s="7">
        <v>0.28853754940711462</v>
      </c>
    </row>
    <row r="15" spans="1:3" x14ac:dyDescent="0.2">
      <c r="A15" t="s">
        <v>64</v>
      </c>
      <c r="B15" s="7">
        <v>0.12357723577235773</v>
      </c>
      <c r="C15" s="7">
        <v>0.45</v>
      </c>
    </row>
    <row r="16" spans="1:3" x14ac:dyDescent="0.2">
      <c r="A16" t="s">
        <v>65</v>
      </c>
      <c r="B16" s="7">
        <v>0.25</v>
      </c>
      <c r="C16" s="7">
        <v>0.4375</v>
      </c>
    </row>
    <row r="17" spans="1:3" x14ac:dyDescent="0.2">
      <c r="A17" t="s">
        <v>66</v>
      </c>
      <c r="B17" s="7">
        <v>0.22384273937856691</v>
      </c>
      <c r="C17" s="7">
        <v>0.1931443638760712</v>
      </c>
    </row>
    <row r="18" spans="1:3" x14ac:dyDescent="0.2">
      <c r="A18" t="s">
        <v>67</v>
      </c>
      <c r="B18" s="7">
        <v>0.1407035175879397</v>
      </c>
      <c r="C18" s="7">
        <v>0.16313213703099511</v>
      </c>
    </row>
    <row r="19" spans="1:3" x14ac:dyDescent="0.2">
      <c r="A19" t="s">
        <v>68</v>
      </c>
      <c r="B19" s="7">
        <v>5.8823529411764705E-2</v>
      </c>
      <c r="C19" s="7">
        <v>0.23809523809523808</v>
      </c>
    </row>
    <row r="20" spans="1:3" x14ac:dyDescent="0.2">
      <c r="A20" t="s">
        <v>69</v>
      </c>
      <c r="B20" s="7">
        <v>6.480304955527319E-2</v>
      </c>
      <c r="C20" s="7">
        <v>0.17765363128491621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45"/>
  <sheetViews>
    <sheetView topLeftCell="B1" workbookViewId="0">
      <selection activeCell="P41" sqref="P41"/>
    </sheetView>
  </sheetViews>
  <sheetFormatPr baseColWidth="10" defaultRowHeight="16" x14ac:dyDescent="0.2"/>
  <cols>
    <col min="5" max="5" width="11.83203125" customWidth="1"/>
  </cols>
  <sheetData>
    <row r="1" spans="1:8" ht="32" customHeight="1" x14ac:dyDescent="0.2">
      <c r="A1" s="31" t="s">
        <v>228</v>
      </c>
      <c r="B1" s="31"/>
      <c r="C1" s="31"/>
      <c r="D1" s="31"/>
      <c r="E1" s="25" t="s">
        <v>229</v>
      </c>
      <c r="F1" s="25"/>
      <c r="G1" s="24"/>
      <c r="H1" s="24"/>
    </row>
    <row r="2" spans="1:8" ht="15" customHeight="1" x14ac:dyDescent="0.2">
      <c r="A2" s="31" t="s">
        <v>224</v>
      </c>
      <c r="B2" s="31"/>
      <c r="C2" s="31"/>
      <c r="D2" s="31"/>
      <c r="E2" s="31"/>
      <c r="F2" s="31"/>
      <c r="G2" s="24"/>
      <c r="H2" s="24"/>
    </row>
    <row r="3" spans="1:8" x14ac:dyDescent="0.2">
      <c r="A3">
        <v>1</v>
      </c>
      <c r="B3" t="s">
        <v>57</v>
      </c>
      <c r="C3" s="3">
        <v>813</v>
      </c>
      <c r="D3" s="7">
        <f>C3/C$22</f>
        <v>0.39048991354466861</v>
      </c>
      <c r="E3" t="s">
        <v>54</v>
      </c>
      <c r="F3" s="7">
        <v>0.28169014084507044</v>
      </c>
    </row>
    <row r="4" spans="1:8" x14ac:dyDescent="0.2">
      <c r="A4">
        <v>2</v>
      </c>
      <c r="B4" t="s">
        <v>66</v>
      </c>
      <c r="C4" s="3">
        <v>353</v>
      </c>
      <c r="D4" s="7">
        <f t="shared" ref="D4:D22" si="0">C4/C$22</f>
        <v>0.16954851104707014</v>
      </c>
      <c r="E4" t="s">
        <v>55</v>
      </c>
      <c r="F4" s="7">
        <v>0.26608187134502925</v>
      </c>
    </row>
    <row r="5" spans="1:8" x14ac:dyDescent="0.2">
      <c r="A5">
        <v>3</v>
      </c>
      <c r="B5" t="s">
        <v>62</v>
      </c>
      <c r="C5" s="3">
        <v>192</v>
      </c>
      <c r="D5" s="7">
        <f t="shared" si="0"/>
        <v>9.2219020172910657E-2</v>
      </c>
      <c r="E5" t="s">
        <v>60</v>
      </c>
      <c r="F5" s="7">
        <v>0.25888324873096447</v>
      </c>
    </row>
    <row r="6" spans="1:8" x14ac:dyDescent="0.2">
      <c r="A6">
        <v>4</v>
      </c>
      <c r="B6" t="s">
        <v>58</v>
      </c>
      <c r="C6" s="3">
        <v>110</v>
      </c>
      <c r="D6" s="7">
        <f t="shared" si="0"/>
        <v>5.2833813640730067E-2</v>
      </c>
      <c r="E6" t="s">
        <v>65</v>
      </c>
      <c r="F6" s="7">
        <v>0.25</v>
      </c>
    </row>
    <row r="7" spans="1:8" x14ac:dyDescent="0.2">
      <c r="A7">
        <v>5</v>
      </c>
      <c r="B7" t="s">
        <v>55</v>
      </c>
      <c r="C7" s="3">
        <v>91</v>
      </c>
      <c r="D7" s="7">
        <f t="shared" si="0"/>
        <v>4.3707973102785784E-2</v>
      </c>
      <c r="E7" t="s">
        <v>61</v>
      </c>
      <c r="F7" s="7">
        <v>0.23728813559322035</v>
      </c>
    </row>
    <row r="8" spans="1:8" x14ac:dyDescent="0.2">
      <c r="A8">
        <v>6</v>
      </c>
      <c r="B8" t="s">
        <v>67</v>
      </c>
      <c r="C8" s="3">
        <v>84</v>
      </c>
      <c r="D8" s="7">
        <f t="shared" si="0"/>
        <v>4.0345821325648415E-2</v>
      </c>
      <c r="E8" t="s">
        <v>66</v>
      </c>
      <c r="F8" s="7">
        <v>0.22384273937856691</v>
      </c>
    </row>
    <row r="9" spans="1:8" x14ac:dyDescent="0.2">
      <c r="A9">
        <v>7</v>
      </c>
      <c r="B9" t="s">
        <v>64</v>
      </c>
      <c r="C9" s="3">
        <v>76</v>
      </c>
      <c r="D9" s="7">
        <f t="shared" si="0"/>
        <v>3.6503362151777137E-2</v>
      </c>
      <c r="E9" t="s">
        <v>57</v>
      </c>
      <c r="F9" s="7">
        <v>0.18502503413746016</v>
      </c>
    </row>
    <row r="10" spans="1:8" x14ac:dyDescent="0.2">
      <c r="A10">
        <v>8</v>
      </c>
      <c r="B10" t="s">
        <v>63</v>
      </c>
      <c r="C10" s="3">
        <v>65</v>
      </c>
      <c r="D10" s="7">
        <f t="shared" si="0"/>
        <v>3.1219980787704129E-2</v>
      </c>
      <c r="E10" t="s">
        <v>63</v>
      </c>
      <c r="F10" s="7">
        <v>0.15294117647058825</v>
      </c>
    </row>
    <row r="11" spans="1:8" x14ac:dyDescent="0.2">
      <c r="A11">
        <v>9</v>
      </c>
      <c r="B11" t="s">
        <v>52</v>
      </c>
      <c r="C11" s="3">
        <v>61</v>
      </c>
      <c r="D11" s="7">
        <f t="shared" si="0"/>
        <v>2.9298751200768493E-2</v>
      </c>
      <c r="E11" t="s">
        <v>56</v>
      </c>
      <c r="F11" s="7">
        <v>0.15015015015015015</v>
      </c>
    </row>
    <row r="12" spans="1:8" x14ac:dyDescent="0.2">
      <c r="A12">
        <v>10</v>
      </c>
      <c r="B12" t="s">
        <v>60</v>
      </c>
      <c r="C12" s="3">
        <v>51</v>
      </c>
      <c r="D12" s="7">
        <f t="shared" si="0"/>
        <v>2.4495677233429394E-2</v>
      </c>
      <c r="E12" t="s">
        <v>67</v>
      </c>
      <c r="F12" s="7">
        <v>0.1407035175879397</v>
      </c>
    </row>
    <row r="13" spans="1:8" x14ac:dyDescent="0.2">
      <c r="A13">
        <v>11</v>
      </c>
      <c r="B13" t="s">
        <v>69</v>
      </c>
      <c r="C13" s="3">
        <v>51</v>
      </c>
      <c r="D13" s="7">
        <f t="shared" si="0"/>
        <v>2.4495677233429394E-2</v>
      </c>
      <c r="E13" t="s">
        <v>52</v>
      </c>
      <c r="F13" s="7">
        <v>0.13646532438478748</v>
      </c>
    </row>
    <row r="14" spans="1:8" x14ac:dyDescent="0.2">
      <c r="A14">
        <v>12</v>
      </c>
      <c r="B14" t="s">
        <v>56</v>
      </c>
      <c r="C14" s="3">
        <v>50</v>
      </c>
      <c r="D14" s="7">
        <f t="shared" si="0"/>
        <v>2.4015369836695485E-2</v>
      </c>
      <c r="E14" t="s">
        <v>62</v>
      </c>
      <c r="F14" s="7">
        <v>0.12903225806451613</v>
      </c>
    </row>
    <row r="15" spans="1:8" x14ac:dyDescent="0.2">
      <c r="A15">
        <v>13</v>
      </c>
      <c r="B15" t="s">
        <v>51</v>
      </c>
      <c r="C15" s="3">
        <v>24</v>
      </c>
      <c r="D15" s="7">
        <f t="shared" si="0"/>
        <v>1.1527377521613832E-2</v>
      </c>
      <c r="E15" t="s">
        <v>64</v>
      </c>
      <c r="F15" s="7">
        <v>0.12357723577235773</v>
      </c>
    </row>
    <row r="16" spans="1:8" x14ac:dyDescent="0.2">
      <c r="A16">
        <v>14</v>
      </c>
      <c r="B16" t="s">
        <v>54</v>
      </c>
      <c r="C16" s="3">
        <v>20</v>
      </c>
      <c r="D16" s="7">
        <f t="shared" si="0"/>
        <v>9.6061479346781949E-3</v>
      </c>
      <c r="E16" t="s">
        <v>59</v>
      </c>
      <c r="F16" s="7">
        <v>0.12307692307692308</v>
      </c>
    </row>
    <row r="17" spans="1:8" x14ac:dyDescent="0.2">
      <c r="A17">
        <v>15</v>
      </c>
      <c r="B17" t="s">
        <v>53</v>
      </c>
      <c r="C17" s="3">
        <v>15</v>
      </c>
      <c r="D17" s="7">
        <f t="shared" si="0"/>
        <v>7.2046109510086453E-3</v>
      </c>
      <c r="E17" t="s">
        <v>53</v>
      </c>
      <c r="F17" s="7">
        <v>0.12</v>
      </c>
    </row>
    <row r="18" spans="1:8" x14ac:dyDescent="0.2">
      <c r="A18">
        <v>16</v>
      </c>
      <c r="B18" t="s">
        <v>61</v>
      </c>
      <c r="C18" s="3">
        <v>14</v>
      </c>
      <c r="D18" s="7">
        <f t="shared" si="0"/>
        <v>6.7243035542747355E-3</v>
      </c>
      <c r="E18" t="s">
        <v>51</v>
      </c>
      <c r="F18" s="7">
        <v>0.11881188118811881</v>
      </c>
    </row>
    <row r="19" spans="1:8" x14ac:dyDescent="0.2">
      <c r="A19">
        <v>17</v>
      </c>
      <c r="B19" t="s">
        <v>59</v>
      </c>
      <c r="C19" s="3">
        <v>8</v>
      </c>
      <c r="D19" s="7">
        <f t="shared" si="0"/>
        <v>3.8424591738712775E-3</v>
      </c>
      <c r="E19" t="s">
        <v>58</v>
      </c>
      <c r="F19" s="7">
        <v>0.10576923076923077</v>
      </c>
    </row>
    <row r="20" spans="1:8" x14ac:dyDescent="0.2">
      <c r="A20">
        <v>18</v>
      </c>
      <c r="B20" t="s">
        <v>65</v>
      </c>
      <c r="C20" s="3">
        <v>3</v>
      </c>
      <c r="D20" s="7">
        <f t="shared" si="0"/>
        <v>1.440922190201729E-3</v>
      </c>
      <c r="E20" t="s">
        <v>69</v>
      </c>
      <c r="F20" s="7">
        <v>6.480304955527319E-2</v>
      </c>
    </row>
    <row r="21" spans="1:8" x14ac:dyDescent="0.2">
      <c r="A21">
        <v>19</v>
      </c>
      <c r="B21" t="s">
        <v>68</v>
      </c>
      <c r="C21" s="3">
        <v>1</v>
      </c>
      <c r="D21" s="7">
        <f t="shared" si="0"/>
        <v>4.8030739673390969E-4</v>
      </c>
      <c r="E21" t="s">
        <v>68</v>
      </c>
      <c r="F21" s="7">
        <v>5.8823529411764705E-2</v>
      </c>
    </row>
    <row r="22" spans="1:8" x14ac:dyDescent="0.2">
      <c r="B22" t="s">
        <v>234</v>
      </c>
      <c r="C22" s="3">
        <f>SUM(C3:C21)</f>
        <v>2082</v>
      </c>
      <c r="D22" s="7">
        <f t="shared" si="0"/>
        <v>1</v>
      </c>
      <c r="F22" s="7"/>
    </row>
    <row r="24" spans="1:8" ht="15" customHeight="1" x14ac:dyDescent="0.2">
      <c r="B24" s="31" t="s">
        <v>225</v>
      </c>
      <c r="C24" s="31"/>
      <c r="D24" s="31"/>
      <c r="E24" s="31"/>
      <c r="F24" s="31"/>
      <c r="G24" s="4"/>
      <c r="H24" s="4"/>
    </row>
    <row r="25" spans="1:8" x14ac:dyDescent="0.2">
      <c r="B25" t="s">
        <v>86</v>
      </c>
      <c r="C25" s="3">
        <v>68</v>
      </c>
      <c r="D25" s="7">
        <f>C25/C$45</f>
        <v>0.23943661971830985</v>
      </c>
      <c r="E25" t="s">
        <v>75</v>
      </c>
      <c r="F25" s="7">
        <v>0.4</v>
      </c>
    </row>
    <row r="26" spans="1:8" x14ac:dyDescent="0.2">
      <c r="B26" t="s">
        <v>73</v>
      </c>
      <c r="C26" s="3">
        <v>32</v>
      </c>
      <c r="D26" s="7">
        <f t="shared" ref="D26:D45" si="1">C26/C$45</f>
        <v>0.11267605633802817</v>
      </c>
      <c r="E26" t="s">
        <v>71</v>
      </c>
      <c r="F26" s="7">
        <v>0.375</v>
      </c>
    </row>
    <row r="27" spans="1:8" x14ac:dyDescent="0.2">
      <c r="B27" t="s">
        <v>74</v>
      </c>
      <c r="C27" s="3">
        <v>27</v>
      </c>
      <c r="D27" s="7">
        <f t="shared" si="1"/>
        <v>9.5070422535211266E-2</v>
      </c>
      <c r="E27" t="s">
        <v>76</v>
      </c>
      <c r="F27" s="7">
        <v>0.35714285714285715</v>
      </c>
    </row>
    <row r="28" spans="1:8" x14ac:dyDescent="0.2">
      <c r="B28" t="s">
        <v>90</v>
      </c>
      <c r="C28" s="3">
        <v>25</v>
      </c>
      <c r="D28" s="7">
        <f t="shared" si="1"/>
        <v>8.8028169014084501E-2</v>
      </c>
      <c r="E28" t="s">
        <v>81</v>
      </c>
      <c r="F28" s="7">
        <v>0.35555555555555557</v>
      </c>
    </row>
    <row r="29" spans="1:8" x14ac:dyDescent="0.2">
      <c r="B29" t="s">
        <v>76</v>
      </c>
      <c r="C29" s="3">
        <v>20</v>
      </c>
      <c r="D29" s="7">
        <f t="shared" si="1"/>
        <v>7.0422535211267609E-2</v>
      </c>
      <c r="E29" t="s">
        <v>84</v>
      </c>
      <c r="F29" s="7">
        <v>0.27272727272727271</v>
      </c>
    </row>
    <row r="30" spans="1:8" x14ac:dyDescent="0.2">
      <c r="B30" t="s">
        <v>87</v>
      </c>
      <c r="C30" s="3">
        <v>18</v>
      </c>
      <c r="D30" s="7">
        <f t="shared" si="1"/>
        <v>6.3380281690140844E-2</v>
      </c>
      <c r="E30" t="s">
        <v>82</v>
      </c>
      <c r="F30" s="7">
        <v>0.26666666666666666</v>
      </c>
    </row>
    <row r="31" spans="1:8" x14ac:dyDescent="0.2">
      <c r="B31" t="s">
        <v>80</v>
      </c>
      <c r="C31" s="3">
        <v>17</v>
      </c>
      <c r="D31" s="7">
        <f t="shared" si="1"/>
        <v>5.9859154929577461E-2</v>
      </c>
      <c r="E31" t="s">
        <v>90</v>
      </c>
      <c r="F31" s="7">
        <v>0.25773195876288657</v>
      </c>
    </row>
    <row r="32" spans="1:8" x14ac:dyDescent="0.2">
      <c r="B32" t="s">
        <v>81</v>
      </c>
      <c r="C32" s="3">
        <v>16</v>
      </c>
      <c r="D32" s="7">
        <f t="shared" si="1"/>
        <v>5.6338028169014086E-2</v>
      </c>
      <c r="E32" t="s">
        <v>88</v>
      </c>
      <c r="F32" s="7">
        <v>0.24324324324324326</v>
      </c>
    </row>
    <row r="33" spans="2:6" x14ac:dyDescent="0.2">
      <c r="B33" t="s">
        <v>78</v>
      </c>
      <c r="C33" s="3">
        <v>14</v>
      </c>
      <c r="D33" s="7">
        <f t="shared" si="1"/>
        <v>4.9295774647887321E-2</v>
      </c>
      <c r="E33" t="s">
        <v>89</v>
      </c>
      <c r="F33" s="7">
        <v>0.24</v>
      </c>
    </row>
    <row r="34" spans="2:6" x14ac:dyDescent="0.2">
      <c r="B34" t="s">
        <v>84</v>
      </c>
      <c r="C34" s="3">
        <v>9</v>
      </c>
      <c r="D34" s="7">
        <f t="shared" si="1"/>
        <v>3.1690140845070422E-2</v>
      </c>
      <c r="E34" t="s">
        <v>78</v>
      </c>
      <c r="F34" s="7">
        <v>0.21212121212121213</v>
      </c>
    </row>
    <row r="35" spans="2:6" x14ac:dyDescent="0.2">
      <c r="B35" t="s">
        <v>88</v>
      </c>
      <c r="C35" s="3">
        <v>9</v>
      </c>
      <c r="D35" s="7">
        <f t="shared" si="1"/>
        <v>3.1690140845070422E-2</v>
      </c>
      <c r="E35" t="s">
        <v>86</v>
      </c>
      <c r="F35" s="7">
        <v>0.20795107033639143</v>
      </c>
    </row>
    <row r="36" spans="2:6" x14ac:dyDescent="0.2">
      <c r="B36" t="s">
        <v>71</v>
      </c>
      <c r="C36" s="3">
        <v>6</v>
      </c>
      <c r="D36" s="7">
        <f t="shared" si="1"/>
        <v>2.1126760563380281E-2</v>
      </c>
      <c r="E36" t="s">
        <v>77</v>
      </c>
      <c r="F36" s="7">
        <v>0.2</v>
      </c>
    </row>
    <row r="37" spans="2:6" x14ac:dyDescent="0.2">
      <c r="B37" t="s">
        <v>83</v>
      </c>
      <c r="C37" s="3">
        <v>6</v>
      </c>
      <c r="D37" s="7">
        <f t="shared" si="1"/>
        <v>2.1126760563380281E-2</v>
      </c>
      <c r="E37" t="s">
        <v>74</v>
      </c>
      <c r="F37" s="7">
        <v>0.17880794701986755</v>
      </c>
    </row>
    <row r="38" spans="2:6" x14ac:dyDescent="0.2">
      <c r="B38" t="s">
        <v>89</v>
      </c>
      <c r="C38" s="3">
        <v>6</v>
      </c>
      <c r="D38" s="7">
        <f t="shared" si="1"/>
        <v>2.1126760563380281E-2</v>
      </c>
      <c r="E38" t="s">
        <v>80</v>
      </c>
      <c r="F38" s="7">
        <v>0.15454545454545454</v>
      </c>
    </row>
    <row r="39" spans="2:6" x14ac:dyDescent="0.2">
      <c r="B39" t="s">
        <v>82</v>
      </c>
      <c r="C39" s="3">
        <v>4</v>
      </c>
      <c r="D39" s="7">
        <f t="shared" si="1"/>
        <v>1.4084507042253521E-2</v>
      </c>
      <c r="E39" t="s">
        <v>85</v>
      </c>
      <c r="F39" s="7">
        <v>0.15384615384615385</v>
      </c>
    </row>
    <row r="40" spans="2:6" x14ac:dyDescent="0.2">
      <c r="B40" t="s">
        <v>75</v>
      </c>
      <c r="C40" s="3">
        <v>2</v>
      </c>
      <c r="D40" s="7">
        <f t="shared" si="1"/>
        <v>7.0422535211267607E-3</v>
      </c>
      <c r="E40" t="s">
        <v>73</v>
      </c>
      <c r="F40" s="7">
        <v>0.1391304347826087</v>
      </c>
    </row>
    <row r="41" spans="2:6" x14ac:dyDescent="0.2">
      <c r="B41" t="s">
        <v>77</v>
      </c>
      <c r="C41" s="3">
        <v>2</v>
      </c>
      <c r="D41" s="7">
        <f t="shared" si="1"/>
        <v>7.0422535211267607E-3</v>
      </c>
      <c r="E41" t="s">
        <v>87</v>
      </c>
      <c r="F41" s="7">
        <v>0.13432835820895522</v>
      </c>
    </row>
    <row r="42" spans="2:6" x14ac:dyDescent="0.2">
      <c r="B42" t="s">
        <v>85</v>
      </c>
      <c r="C42" s="3">
        <v>2</v>
      </c>
      <c r="D42" s="7">
        <f t="shared" si="1"/>
        <v>7.0422535211267607E-3</v>
      </c>
      <c r="E42" t="s">
        <v>83</v>
      </c>
      <c r="F42" s="7">
        <v>8.4507042253521125E-2</v>
      </c>
    </row>
    <row r="43" spans="2:6" x14ac:dyDescent="0.2">
      <c r="B43" t="s">
        <v>72</v>
      </c>
      <c r="C43" s="3">
        <v>1</v>
      </c>
      <c r="D43" s="7">
        <f t="shared" si="1"/>
        <v>3.5211267605633804E-3</v>
      </c>
      <c r="E43" t="s">
        <v>72</v>
      </c>
      <c r="F43" s="7">
        <v>4.7619047619047616E-2</v>
      </c>
    </row>
    <row r="44" spans="2:6" x14ac:dyDescent="0.2">
      <c r="B44" t="s">
        <v>79</v>
      </c>
      <c r="C44" s="3">
        <v>0</v>
      </c>
      <c r="D44" s="7">
        <f t="shared" si="1"/>
        <v>0</v>
      </c>
      <c r="E44" t="s">
        <v>79</v>
      </c>
      <c r="F44" s="7">
        <v>0</v>
      </c>
    </row>
    <row r="45" spans="2:6" x14ac:dyDescent="0.2">
      <c r="B45" t="s">
        <v>234</v>
      </c>
      <c r="C45" s="3">
        <f>SUM(C25:C44)</f>
        <v>284</v>
      </c>
      <c r="D45" s="7">
        <f t="shared" si="1"/>
        <v>1</v>
      </c>
    </row>
  </sheetData>
  <mergeCells count="3">
    <mergeCell ref="B24:F24"/>
    <mergeCell ref="A1:D1"/>
    <mergeCell ref="A2:F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7"/>
  <sheetViews>
    <sheetView workbookViewId="0">
      <selection activeCell="C3" sqref="C3:M3"/>
    </sheetView>
  </sheetViews>
  <sheetFormatPr baseColWidth="10" defaultRowHeight="16" x14ac:dyDescent="0.2"/>
  <cols>
    <col min="2" max="2" width="15.5" customWidth="1"/>
  </cols>
  <sheetData>
    <row r="2" spans="1:14" x14ac:dyDescent="0.2">
      <c r="B2" s="4" t="s">
        <v>183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B3" t="s">
        <v>24</v>
      </c>
      <c r="C3" s="30" t="s">
        <v>1</v>
      </c>
      <c r="D3" s="30"/>
      <c r="E3" s="30" t="s">
        <v>3</v>
      </c>
      <c r="F3" s="30"/>
      <c r="G3" s="30" t="s">
        <v>181</v>
      </c>
      <c r="H3" s="30"/>
      <c r="I3" s="30" t="s">
        <v>182</v>
      </c>
      <c r="J3" s="30"/>
      <c r="K3" s="30" t="s">
        <v>43</v>
      </c>
      <c r="L3" s="30"/>
      <c r="M3" s="14" t="s">
        <v>6</v>
      </c>
    </row>
    <row r="4" spans="1:14" x14ac:dyDescent="0.2">
      <c r="A4" t="s">
        <v>163</v>
      </c>
      <c r="B4" s="17" t="s">
        <v>26</v>
      </c>
      <c r="C4">
        <v>6768</v>
      </c>
      <c r="D4" s="7">
        <f>C4/C$17</f>
        <v>0.18157428770724901</v>
      </c>
      <c r="E4">
        <v>5916</v>
      </c>
      <c r="F4" s="7">
        <f t="shared" ref="F4:F17" si="0">E4/E$17</f>
        <v>5.3708579210167952E-2</v>
      </c>
      <c r="G4">
        <v>5</v>
      </c>
      <c r="H4" s="7">
        <f t="shared" ref="H4:H17" si="1">G4/G$17</f>
        <v>6.5789473684210523E-2</v>
      </c>
      <c r="I4">
        <v>372</v>
      </c>
      <c r="J4" s="7">
        <f t="shared" ref="J4:J17" si="2">I4/I$17</f>
        <v>0.24124513618677043</v>
      </c>
      <c r="K4">
        <v>8849</v>
      </c>
      <c r="L4" s="7">
        <f t="shared" ref="L4:L17" si="3">K4/K$17</f>
        <v>0.12313193999944341</v>
      </c>
      <c r="M4">
        <v>21910</v>
      </c>
      <c r="N4" s="7">
        <f t="shared" ref="N4:N17" si="4">M4/M$17</f>
        <v>9.9181559744327949E-2</v>
      </c>
    </row>
    <row r="5" spans="1:14" x14ac:dyDescent="0.2">
      <c r="A5" t="s">
        <v>164</v>
      </c>
      <c r="B5" s="17" t="s">
        <v>175</v>
      </c>
      <c r="C5">
        <v>1</v>
      </c>
      <c r="D5" s="7">
        <f t="shared" ref="D5:D17" si="5">C5/C$17</f>
        <v>2.6828352202607717E-5</v>
      </c>
      <c r="E5">
        <v>14</v>
      </c>
      <c r="F5" s="7">
        <f t="shared" si="0"/>
        <v>1.2709940989559691E-4</v>
      </c>
      <c r="H5" s="7">
        <f t="shared" si="1"/>
        <v>0</v>
      </c>
      <c r="I5">
        <v>1</v>
      </c>
      <c r="J5" s="7">
        <f t="shared" si="2"/>
        <v>6.485084306095979E-4</v>
      </c>
      <c r="K5">
        <v>17</v>
      </c>
      <c r="L5" s="7">
        <f t="shared" si="3"/>
        <v>2.3655135947457767E-4</v>
      </c>
      <c r="M5">
        <v>33</v>
      </c>
      <c r="N5" s="7">
        <f t="shared" si="4"/>
        <v>1.4938345374545058E-4</v>
      </c>
    </row>
    <row r="6" spans="1:14" x14ac:dyDescent="0.2">
      <c r="A6" t="s">
        <v>165</v>
      </c>
      <c r="B6" s="17" t="s">
        <v>27</v>
      </c>
      <c r="C6">
        <v>103</v>
      </c>
      <c r="D6" s="7">
        <f t="shared" si="5"/>
        <v>2.7633202768685946E-3</v>
      </c>
      <c r="E6">
        <v>160</v>
      </c>
      <c r="F6" s="7">
        <f t="shared" si="0"/>
        <v>1.4525646845211075E-3</v>
      </c>
      <c r="H6" s="7">
        <f t="shared" si="1"/>
        <v>0</v>
      </c>
      <c r="I6">
        <v>3</v>
      </c>
      <c r="J6" s="7">
        <f t="shared" si="2"/>
        <v>1.9455252918287938E-3</v>
      </c>
      <c r="K6">
        <v>130</v>
      </c>
      <c r="L6" s="7">
        <f t="shared" si="3"/>
        <v>1.808922160687947E-3</v>
      </c>
      <c r="M6">
        <v>396</v>
      </c>
      <c r="N6" s="7">
        <f t="shared" si="4"/>
        <v>1.7926014449454071E-3</v>
      </c>
    </row>
    <row r="7" spans="1:14" x14ac:dyDescent="0.2">
      <c r="A7" t="s">
        <v>166</v>
      </c>
      <c r="B7" s="17" t="s">
        <v>176</v>
      </c>
      <c r="C7">
        <v>7</v>
      </c>
      <c r="D7" s="7">
        <f t="shared" si="5"/>
        <v>1.8779846541825402E-4</v>
      </c>
      <c r="E7">
        <v>866</v>
      </c>
      <c r="F7" s="7">
        <f t="shared" si="0"/>
        <v>7.8620063549704952E-3</v>
      </c>
      <c r="G7">
        <v>1</v>
      </c>
      <c r="H7" s="7">
        <f t="shared" si="1"/>
        <v>1.3157894736842105E-2</v>
      </c>
      <c r="I7">
        <v>2</v>
      </c>
      <c r="J7" s="7">
        <f t="shared" si="2"/>
        <v>1.2970168612191958E-3</v>
      </c>
      <c r="K7">
        <v>97</v>
      </c>
      <c r="L7" s="7">
        <f t="shared" si="3"/>
        <v>1.3497342275902375E-3</v>
      </c>
      <c r="M7">
        <v>973</v>
      </c>
      <c r="N7" s="7">
        <f t="shared" si="4"/>
        <v>4.4045484998279823E-3</v>
      </c>
    </row>
    <row r="8" spans="1:14" x14ac:dyDescent="0.2">
      <c r="A8" t="s">
        <v>167</v>
      </c>
      <c r="B8" s="17" t="s">
        <v>2</v>
      </c>
      <c r="C8">
        <v>7100</v>
      </c>
      <c r="D8" s="7">
        <f t="shared" si="5"/>
        <v>0.19048130063851479</v>
      </c>
      <c r="E8">
        <v>293</v>
      </c>
      <c r="F8" s="7">
        <f t="shared" si="0"/>
        <v>2.6600090785292782E-3</v>
      </c>
      <c r="G8">
        <v>56</v>
      </c>
      <c r="H8" s="7">
        <f t="shared" si="1"/>
        <v>0.73684210526315785</v>
      </c>
      <c r="I8">
        <v>25</v>
      </c>
      <c r="J8" s="7">
        <f t="shared" si="2"/>
        <v>1.621271076523995E-2</v>
      </c>
      <c r="K8">
        <v>16728</v>
      </c>
      <c r="L8" s="7">
        <f t="shared" si="3"/>
        <v>0.23276653772298445</v>
      </c>
      <c r="M8">
        <v>24202</v>
      </c>
      <c r="N8" s="7">
        <f t="shared" si="4"/>
        <v>0.10955691962264834</v>
      </c>
    </row>
    <row r="9" spans="1:14" x14ac:dyDescent="0.2">
      <c r="A9" t="s">
        <v>168</v>
      </c>
      <c r="B9" s="17" t="s">
        <v>28</v>
      </c>
      <c r="C9">
        <v>18343</v>
      </c>
      <c r="D9" s="7">
        <f t="shared" si="5"/>
        <v>0.49211246445243334</v>
      </c>
      <c r="E9">
        <v>85091</v>
      </c>
      <c r="F9" s="7">
        <f t="shared" si="0"/>
        <v>0.77250113481615978</v>
      </c>
      <c r="G9">
        <v>9</v>
      </c>
      <c r="H9" s="7">
        <f t="shared" si="1"/>
        <v>0.11842105263157894</v>
      </c>
      <c r="I9">
        <v>1039</v>
      </c>
      <c r="J9" s="7">
        <f t="shared" si="2"/>
        <v>0.67380025940337229</v>
      </c>
      <c r="K9">
        <v>36024</v>
      </c>
      <c r="L9" s="7">
        <f t="shared" si="3"/>
        <v>0.50126624551248156</v>
      </c>
      <c r="M9">
        <v>140506</v>
      </c>
      <c r="N9" s="7">
        <f t="shared" si="4"/>
        <v>0.63603853187752368</v>
      </c>
    </row>
    <row r="10" spans="1:14" x14ac:dyDescent="0.2">
      <c r="A10" t="s">
        <v>169</v>
      </c>
      <c r="B10" s="17" t="s">
        <v>29</v>
      </c>
      <c r="C10">
        <v>143</v>
      </c>
      <c r="D10" s="7">
        <f t="shared" si="5"/>
        <v>3.8364543649729035E-3</v>
      </c>
      <c r="E10">
        <v>616</v>
      </c>
      <c r="F10" s="7">
        <f t="shared" si="0"/>
        <v>5.5923740354062645E-3</v>
      </c>
      <c r="G10">
        <v>1</v>
      </c>
      <c r="H10" s="7">
        <f t="shared" si="1"/>
        <v>1.3157894736842105E-2</v>
      </c>
      <c r="I10">
        <v>3</v>
      </c>
      <c r="J10" s="7">
        <f t="shared" si="2"/>
        <v>1.9455252918287938E-3</v>
      </c>
      <c r="K10">
        <v>499</v>
      </c>
      <c r="L10" s="7">
        <f t="shared" si="3"/>
        <v>6.9434781398714273E-3</v>
      </c>
      <c r="M10">
        <v>1262</v>
      </c>
      <c r="N10" s="7">
        <f t="shared" si="4"/>
        <v>5.7127854129320806E-3</v>
      </c>
    </row>
    <row r="11" spans="1:14" x14ac:dyDescent="0.2">
      <c r="A11" t="s">
        <v>170</v>
      </c>
      <c r="B11" s="17" t="s">
        <v>177</v>
      </c>
      <c r="C11">
        <v>23</v>
      </c>
      <c r="D11" s="7">
        <f t="shared" si="5"/>
        <v>6.1705210065997741E-4</v>
      </c>
      <c r="E11">
        <v>996</v>
      </c>
      <c r="F11" s="7">
        <f t="shared" si="0"/>
        <v>9.0422151611438944E-3</v>
      </c>
      <c r="H11" s="7">
        <f t="shared" si="1"/>
        <v>0</v>
      </c>
      <c r="I11">
        <v>3</v>
      </c>
      <c r="J11" s="7">
        <f t="shared" si="2"/>
        <v>1.9455252918287938E-3</v>
      </c>
      <c r="K11">
        <v>55</v>
      </c>
      <c r="L11" s="7">
        <f t="shared" si="3"/>
        <v>7.6531322182951602E-4</v>
      </c>
      <c r="M11">
        <v>1077</v>
      </c>
      <c r="N11" s="7">
        <f t="shared" si="4"/>
        <v>4.8753327176924328E-3</v>
      </c>
    </row>
    <row r="12" spans="1:14" x14ac:dyDescent="0.2">
      <c r="A12" t="s">
        <v>171</v>
      </c>
      <c r="B12" s="17" t="s">
        <v>178</v>
      </c>
      <c r="C12">
        <v>4</v>
      </c>
      <c r="D12" s="7">
        <f t="shared" si="5"/>
        <v>1.0731340881043087E-4</v>
      </c>
      <c r="E12">
        <v>8</v>
      </c>
      <c r="F12" s="7">
        <f t="shared" si="0"/>
        <v>7.2628234226055377E-5</v>
      </c>
      <c r="H12" s="7">
        <f t="shared" si="1"/>
        <v>0</v>
      </c>
      <c r="J12" s="7">
        <f t="shared" si="2"/>
        <v>0</v>
      </c>
      <c r="K12">
        <v>1</v>
      </c>
      <c r="L12" s="7">
        <f t="shared" si="3"/>
        <v>1.3914785851445747E-5</v>
      </c>
      <c r="M12">
        <v>13</v>
      </c>
      <c r="N12" s="7">
        <f t="shared" si="4"/>
        <v>5.8848027233056294E-5</v>
      </c>
    </row>
    <row r="13" spans="1:14" x14ac:dyDescent="0.2">
      <c r="A13" t="s">
        <v>172</v>
      </c>
      <c r="B13" s="17" t="s">
        <v>179</v>
      </c>
      <c r="C13">
        <v>2020</v>
      </c>
      <c r="D13" s="7">
        <f t="shared" si="5"/>
        <v>5.4193271449267583E-2</v>
      </c>
      <c r="E13">
        <v>1368</v>
      </c>
      <c r="F13" s="7">
        <f t="shared" si="0"/>
        <v>1.241942805265547E-2</v>
      </c>
      <c r="G13">
        <v>2</v>
      </c>
      <c r="H13" s="7">
        <f t="shared" si="1"/>
        <v>2.6315789473684209E-2</v>
      </c>
      <c r="I13">
        <v>3</v>
      </c>
      <c r="J13" s="7">
        <f t="shared" si="2"/>
        <v>1.9455252918287938E-3</v>
      </c>
      <c r="K13">
        <v>4508</v>
      </c>
      <c r="L13" s="7">
        <f t="shared" si="3"/>
        <v>6.2727854618317425E-2</v>
      </c>
      <c r="M13">
        <v>7901</v>
      </c>
      <c r="N13" s="7">
        <f t="shared" si="4"/>
        <v>3.5766020243721365E-2</v>
      </c>
    </row>
    <row r="14" spans="1:14" x14ac:dyDescent="0.2">
      <c r="A14" t="s">
        <v>173</v>
      </c>
      <c r="B14" s="17" t="s">
        <v>180</v>
      </c>
      <c r="C14">
        <v>5</v>
      </c>
      <c r="D14" s="7">
        <f t="shared" si="5"/>
        <v>1.3414176101303859E-4</v>
      </c>
      <c r="E14">
        <v>419</v>
      </c>
      <c r="F14" s="7">
        <f t="shared" si="0"/>
        <v>3.8039037675896507E-3</v>
      </c>
      <c r="H14" s="7">
        <f t="shared" si="1"/>
        <v>0</v>
      </c>
      <c r="I14">
        <v>2</v>
      </c>
      <c r="J14" s="7">
        <f t="shared" si="2"/>
        <v>1.2970168612191958E-3</v>
      </c>
      <c r="K14">
        <v>317</v>
      </c>
      <c r="L14" s="7">
        <f t="shared" si="3"/>
        <v>4.4109871149083015E-3</v>
      </c>
      <c r="M14">
        <v>743</v>
      </c>
      <c r="N14" s="7">
        <f t="shared" si="4"/>
        <v>3.3633910949354483E-3</v>
      </c>
    </row>
    <row r="15" spans="1:14" x14ac:dyDescent="0.2">
      <c r="A15" t="s">
        <v>174</v>
      </c>
      <c r="B15" s="17" t="s">
        <v>5</v>
      </c>
      <c r="C15">
        <v>2540</v>
      </c>
      <c r="D15" s="7">
        <f t="shared" si="5"/>
        <v>6.8144014594623603E-2</v>
      </c>
      <c r="E15">
        <v>13862</v>
      </c>
      <c r="F15" s="7">
        <f t="shared" si="0"/>
        <v>0.12584657285519746</v>
      </c>
      <c r="G15">
        <v>2</v>
      </c>
      <c r="H15" s="7">
        <f t="shared" si="1"/>
        <v>2.6315789473684209E-2</v>
      </c>
      <c r="I15">
        <v>88</v>
      </c>
      <c r="J15" s="7">
        <f t="shared" si="2"/>
        <v>5.7068741893644616E-2</v>
      </c>
      <c r="K15">
        <v>4228</v>
      </c>
      <c r="L15" s="7">
        <f t="shared" si="3"/>
        <v>5.8831714579912618E-2</v>
      </c>
      <c r="M15">
        <v>20720</v>
      </c>
      <c r="N15" s="7">
        <f t="shared" si="4"/>
        <v>9.3794701866840496E-2</v>
      </c>
    </row>
    <row r="16" spans="1:14" x14ac:dyDescent="0.2">
      <c r="B16" s="17"/>
      <c r="C16">
        <v>217</v>
      </c>
      <c r="D16" s="7">
        <f t="shared" si="5"/>
        <v>5.821752427965874E-3</v>
      </c>
      <c r="E16">
        <v>541</v>
      </c>
      <c r="F16" s="7">
        <f t="shared" si="0"/>
        <v>4.9114843395369947E-3</v>
      </c>
      <c r="H16" s="7">
        <f t="shared" si="1"/>
        <v>0</v>
      </c>
      <c r="I16">
        <v>1</v>
      </c>
      <c r="J16" s="7">
        <f t="shared" si="2"/>
        <v>6.485084306095979E-4</v>
      </c>
      <c r="K16">
        <v>413</v>
      </c>
      <c r="L16" s="7">
        <f t="shared" si="3"/>
        <v>5.7468065566470931E-3</v>
      </c>
      <c r="M16">
        <v>1172</v>
      </c>
      <c r="N16" s="7">
        <f t="shared" si="4"/>
        <v>5.3053759936263056E-3</v>
      </c>
    </row>
    <row r="17" spans="1:14" x14ac:dyDescent="0.2">
      <c r="A17" t="s">
        <v>6</v>
      </c>
      <c r="B17" s="17" t="s">
        <v>6</v>
      </c>
      <c r="C17">
        <v>37274</v>
      </c>
      <c r="D17" s="7">
        <f t="shared" si="5"/>
        <v>1</v>
      </c>
      <c r="E17">
        <v>110150</v>
      </c>
      <c r="F17" s="7">
        <f t="shared" si="0"/>
        <v>1</v>
      </c>
      <c r="G17">
        <v>76</v>
      </c>
      <c r="H17" s="7">
        <f t="shared" si="1"/>
        <v>1</v>
      </c>
      <c r="I17">
        <v>1542</v>
      </c>
      <c r="J17" s="7">
        <f t="shared" si="2"/>
        <v>1</v>
      </c>
      <c r="K17">
        <v>71866</v>
      </c>
      <c r="L17" s="7">
        <f t="shared" si="3"/>
        <v>1</v>
      </c>
      <c r="M17">
        <v>220908</v>
      </c>
      <c r="N17" s="7">
        <f t="shared" si="4"/>
        <v>1</v>
      </c>
    </row>
    <row r="19" spans="1:14" x14ac:dyDescent="0.2">
      <c r="B19" s="4"/>
    </row>
    <row r="21" spans="1:14" x14ac:dyDescent="0.2">
      <c r="B21" s="4"/>
    </row>
    <row r="23" spans="1:14" x14ac:dyDescent="0.2">
      <c r="B23" s="4"/>
    </row>
    <row r="25" spans="1:14" x14ac:dyDescent="0.2">
      <c r="B25" s="4"/>
    </row>
    <row r="27" spans="1:14" x14ac:dyDescent="0.2">
      <c r="B27" s="4"/>
    </row>
  </sheetData>
  <mergeCells count="5">
    <mergeCell ref="C3:D3"/>
    <mergeCell ref="E3:F3"/>
    <mergeCell ref="G3:H3"/>
    <mergeCell ref="I3:J3"/>
    <mergeCell ref="K3:L3"/>
  </mergeCells>
  <pageMargins left="0.75" right="0.75" top="1" bottom="1" header="0.5" footer="0.5"/>
  <pageSetup orientation="portrait" horizontalDpi="4294967292" verticalDpi="4294967292"/>
  <ignoredErrors>
    <ignoredError sqref="H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3"/>
  <sheetViews>
    <sheetView topLeftCell="C22" workbookViewId="0">
      <selection activeCell="L12" sqref="L12"/>
    </sheetView>
  </sheetViews>
  <sheetFormatPr baseColWidth="10" defaultRowHeight="16" x14ac:dyDescent="0.2"/>
  <cols>
    <col min="4" max="4" width="11.5" customWidth="1"/>
  </cols>
  <sheetData>
    <row r="1" spans="1:7" ht="44" customHeight="1" x14ac:dyDescent="0.2">
      <c r="A1" s="31" t="s">
        <v>226</v>
      </c>
      <c r="B1" s="31"/>
      <c r="C1" s="11"/>
      <c r="D1" s="31" t="s">
        <v>227</v>
      </c>
      <c r="E1" s="31"/>
      <c r="F1" s="24"/>
      <c r="G1" s="24"/>
    </row>
    <row r="2" spans="1:7" ht="15" customHeight="1" x14ac:dyDescent="0.2">
      <c r="A2" s="32" t="s">
        <v>224</v>
      </c>
      <c r="B2" s="32"/>
      <c r="C2" s="32"/>
      <c r="D2" s="32"/>
      <c r="E2" s="32"/>
      <c r="F2" s="4"/>
      <c r="G2" s="4"/>
    </row>
    <row r="3" spans="1:7" x14ac:dyDescent="0.2">
      <c r="A3" t="s">
        <v>57</v>
      </c>
      <c r="B3" s="3">
        <v>3772</v>
      </c>
      <c r="D3" t="s">
        <v>65</v>
      </c>
      <c r="E3" s="7">
        <v>0.30239520958083832</v>
      </c>
    </row>
    <row r="4" spans="1:7" x14ac:dyDescent="0.2">
      <c r="A4" t="s">
        <v>66</v>
      </c>
      <c r="B4" s="3">
        <v>1906</v>
      </c>
      <c r="D4" t="s">
        <v>63</v>
      </c>
      <c r="E4" s="7">
        <v>0.24815445769449176</v>
      </c>
    </row>
    <row r="5" spans="1:7" x14ac:dyDescent="0.2">
      <c r="A5" t="s">
        <v>62</v>
      </c>
      <c r="B5" s="3">
        <v>1682</v>
      </c>
      <c r="D5" t="s">
        <v>53</v>
      </c>
      <c r="E5" s="7">
        <v>0.16092833460851824</v>
      </c>
    </row>
    <row r="6" spans="1:7" x14ac:dyDescent="0.2">
      <c r="A6" t="s">
        <v>64</v>
      </c>
      <c r="B6" s="3">
        <v>830</v>
      </c>
      <c r="D6" t="s">
        <v>60</v>
      </c>
      <c r="E6" s="7">
        <v>0.15669357083217367</v>
      </c>
    </row>
    <row r="7" spans="1:7" x14ac:dyDescent="0.2">
      <c r="A7" t="s">
        <v>58</v>
      </c>
      <c r="B7" s="3">
        <v>687</v>
      </c>
      <c r="D7" t="s">
        <v>64</v>
      </c>
      <c r="E7" s="7">
        <v>0.1499819298879653</v>
      </c>
    </row>
    <row r="8" spans="1:7" x14ac:dyDescent="0.2">
      <c r="A8" t="s">
        <v>53</v>
      </c>
      <c r="B8" s="3">
        <v>631</v>
      </c>
      <c r="D8" t="s">
        <v>55</v>
      </c>
      <c r="E8" s="7">
        <v>0.13027352804821513</v>
      </c>
    </row>
    <row r="9" spans="1:7" x14ac:dyDescent="0.2">
      <c r="A9" t="s">
        <v>60</v>
      </c>
      <c r="B9" s="3">
        <v>563</v>
      </c>
      <c r="D9" t="s">
        <v>56</v>
      </c>
      <c r="E9" s="7">
        <v>0.12054965646470955</v>
      </c>
    </row>
    <row r="10" spans="1:7" x14ac:dyDescent="0.2">
      <c r="A10" t="s">
        <v>55</v>
      </c>
      <c r="B10" s="3">
        <v>562</v>
      </c>
      <c r="D10" t="s">
        <v>57</v>
      </c>
      <c r="E10" s="7">
        <v>0.11232542211369524</v>
      </c>
    </row>
    <row r="11" spans="1:7" x14ac:dyDescent="0.2">
      <c r="A11" t="s">
        <v>67</v>
      </c>
      <c r="B11" s="3">
        <v>487</v>
      </c>
      <c r="D11" t="s">
        <v>54</v>
      </c>
      <c r="E11" s="7">
        <v>0.11116236162361623</v>
      </c>
    </row>
    <row r="12" spans="1:7" x14ac:dyDescent="0.2">
      <c r="A12" t="s">
        <v>69</v>
      </c>
      <c r="B12" s="3">
        <v>474</v>
      </c>
      <c r="D12" t="s">
        <v>61</v>
      </c>
      <c r="E12" s="7">
        <v>0.10977242302543508</v>
      </c>
    </row>
    <row r="13" spans="1:7" x14ac:dyDescent="0.2">
      <c r="A13" t="s">
        <v>63</v>
      </c>
      <c r="B13" s="3">
        <v>437</v>
      </c>
      <c r="D13" t="s">
        <v>69</v>
      </c>
      <c r="E13" s="7">
        <v>0.10658307210031348</v>
      </c>
    </row>
    <row r="14" spans="1:7" x14ac:dyDescent="0.2">
      <c r="A14" t="s">
        <v>52</v>
      </c>
      <c r="B14" s="3">
        <v>368</v>
      </c>
      <c r="D14" t="s">
        <v>66</v>
      </c>
      <c r="E14" s="7">
        <v>9.9879473877272959E-2</v>
      </c>
    </row>
    <row r="15" spans="1:7" x14ac:dyDescent="0.2">
      <c r="A15" t="s">
        <v>51</v>
      </c>
      <c r="B15" s="3">
        <v>243</v>
      </c>
      <c r="D15" t="s">
        <v>58</v>
      </c>
      <c r="E15" s="7">
        <v>9.0454246214614883E-2</v>
      </c>
    </row>
    <row r="16" spans="1:7" x14ac:dyDescent="0.2">
      <c r="A16" t="s">
        <v>54</v>
      </c>
      <c r="B16" s="3">
        <v>241</v>
      </c>
      <c r="D16" t="s">
        <v>51</v>
      </c>
      <c r="E16" s="7">
        <v>8.9866863905325445E-2</v>
      </c>
    </row>
    <row r="17" spans="1:7" x14ac:dyDescent="0.2">
      <c r="A17" t="s">
        <v>56</v>
      </c>
      <c r="B17" s="3">
        <v>193</v>
      </c>
      <c r="D17" t="s">
        <v>62</v>
      </c>
      <c r="E17" s="7">
        <v>8.5925925925925919E-2</v>
      </c>
    </row>
    <row r="18" spans="1:7" x14ac:dyDescent="0.2">
      <c r="A18" t="s">
        <v>59</v>
      </c>
      <c r="B18" s="3">
        <v>183</v>
      </c>
      <c r="D18" t="s">
        <v>68</v>
      </c>
      <c r="E18" s="7">
        <v>8.4087280468334219E-2</v>
      </c>
    </row>
    <row r="19" spans="1:7" x14ac:dyDescent="0.2">
      <c r="A19" t="s">
        <v>65</v>
      </c>
      <c r="B19" s="3">
        <v>101</v>
      </c>
      <c r="D19" t="s">
        <v>59</v>
      </c>
      <c r="E19" s="7">
        <v>8.3829592304168574E-2</v>
      </c>
    </row>
    <row r="20" spans="1:7" x14ac:dyDescent="0.2">
      <c r="A20" t="s">
        <v>61</v>
      </c>
      <c r="B20" s="3">
        <v>82</v>
      </c>
      <c r="D20" t="s">
        <v>67</v>
      </c>
      <c r="E20" s="7">
        <v>6.9991376832423111E-2</v>
      </c>
    </row>
    <row r="21" spans="1:7" x14ac:dyDescent="0.2">
      <c r="A21" t="s">
        <v>68</v>
      </c>
      <c r="B21" s="3">
        <v>34</v>
      </c>
      <c r="D21" t="s">
        <v>52</v>
      </c>
      <c r="E21" s="7">
        <v>3.371198241113961E-2</v>
      </c>
    </row>
    <row r="23" spans="1:7" ht="15" customHeight="1" x14ac:dyDescent="0.2">
      <c r="A23" s="30" t="s">
        <v>225</v>
      </c>
      <c r="B23" s="30"/>
      <c r="C23" s="30"/>
      <c r="D23" s="30"/>
      <c r="E23" s="30"/>
      <c r="F23" s="4"/>
      <c r="G23" s="4"/>
    </row>
    <row r="24" spans="1:7" x14ac:dyDescent="0.2">
      <c r="A24" t="s">
        <v>86</v>
      </c>
      <c r="B24" s="3">
        <v>1365</v>
      </c>
      <c r="D24" t="s">
        <v>79</v>
      </c>
      <c r="E24" s="7">
        <v>0.30081300813008133</v>
      </c>
    </row>
    <row r="25" spans="1:7" x14ac:dyDescent="0.2">
      <c r="A25" t="s">
        <v>74</v>
      </c>
      <c r="B25" s="3">
        <v>821</v>
      </c>
      <c r="D25" t="s">
        <v>77</v>
      </c>
      <c r="E25" s="7">
        <v>0.26376811594202898</v>
      </c>
    </row>
    <row r="26" spans="1:7" x14ac:dyDescent="0.2">
      <c r="A26" t="s">
        <v>80</v>
      </c>
      <c r="B26" s="3">
        <v>529</v>
      </c>
      <c r="D26" t="s">
        <v>75</v>
      </c>
      <c r="E26" s="7">
        <v>0.25766871165644173</v>
      </c>
    </row>
    <row r="27" spans="1:7" x14ac:dyDescent="0.2">
      <c r="A27" t="s">
        <v>73</v>
      </c>
      <c r="B27" s="3">
        <v>415</v>
      </c>
      <c r="D27" t="s">
        <v>85</v>
      </c>
      <c r="E27" s="7">
        <v>0.22040072859744991</v>
      </c>
    </row>
    <row r="28" spans="1:7" x14ac:dyDescent="0.2">
      <c r="A28" t="s">
        <v>87</v>
      </c>
      <c r="B28" s="3">
        <v>376</v>
      </c>
      <c r="D28" t="s">
        <v>74</v>
      </c>
      <c r="E28" s="7">
        <v>0.19721354792217152</v>
      </c>
    </row>
    <row r="29" spans="1:7" x14ac:dyDescent="0.2">
      <c r="A29" t="s">
        <v>76</v>
      </c>
      <c r="B29" s="3">
        <v>319</v>
      </c>
      <c r="D29" t="s">
        <v>76</v>
      </c>
      <c r="E29" s="7">
        <v>0.18073654390934843</v>
      </c>
    </row>
    <row r="30" spans="1:7" x14ac:dyDescent="0.2">
      <c r="A30" t="s">
        <v>78</v>
      </c>
      <c r="B30" s="3">
        <v>298</v>
      </c>
      <c r="D30" t="s">
        <v>71</v>
      </c>
      <c r="E30" s="7">
        <v>0.14902807775377969</v>
      </c>
    </row>
    <row r="31" spans="1:7" x14ac:dyDescent="0.2">
      <c r="A31" t="s">
        <v>85</v>
      </c>
      <c r="B31" s="3">
        <v>242</v>
      </c>
      <c r="D31" t="s">
        <v>83</v>
      </c>
      <c r="E31" s="7">
        <v>0.14172447968285432</v>
      </c>
    </row>
    <row r="32" spans="1:7" x14ac:dyDescent="0.2">
      <c r="A32" t="s">
        <v>90</v>
      </c>
      <c r="B32" s="3">
        <v>229</v>
      </c>
      <c r="D32" t="s">
        <v>87</v>
      </c>
      <c r="E32" s="7">
        <v>0.12706995606623858</v>
      </c>
    </row>
    <row r="33" spans="1:5" x14ac:dyDescent="0.2">
      <c r="A33" t="s">
        <v>81</v>
      </c>
      <c r="B33" s="3">
        <v>153</v>
      </c>
      <c r="D33" t="s">
        <v>78</v>
      </c>
      <c r="E33" s="7">
        <v>0.12547368421052632</v>
      </c>
    </row>
    <row r="34" spans="1:5" x14ac:dyDescent="0.2">
      <c r="A34" t="s">
        <v>83</v>
      </c>
      <c r="B34" s="3">
        <v>143</v>
      </c>
      <c r="D34" t="s">
        <v>80</v>
      </c>
      <c r="E34" s="7">
        <v>0.12099725526075022</v>
      </c>
    </row>
    <row r="35" spans="1:5" x14ac:dyDescent="0.2">
      <c r="A35" t="s">
        <v>84</v>
      </c>
      <c r="B35" s="3">
        <v>118</v>
      </c>
      <c r="D35" t="s">
        <v>81</v>
      </c>
      <c r="E35" s="7">
        <v>0.1130820399113082</v>
      </c>
    </row>
    <row r="36" spans="1:5" x14ac:dyDescent="0.2">
      <c r="A36" t="s">
        <v>77</v>
      </c>
      <c r="B36" s="3">
        <v>91</v>
      </c>
      <c r="D36" t="s">
        <v>86</v>
      </c>
      <c r="E36" s="7">
        <v>9.7800386902629502E-2</v>
      </c>
    </row>
    <row r="37" spans="1:5" x14ac:dyDescent="0.2">
      <c r="A37" t="s">
        <v>88</v>
      </c>
      <c r="B37" s="3">
        <v>72</v>
      </c>
      <c r="D37" t="s">
        <v>82</v>
      </c>
      <c r="E37" s="7">
        <v>8.8929219600725959E-2</v>
      </c>
    </row>
    <row r="38" spans="1:5" x14ac:dyDescent="0.2">
      <c r="A38" t="s">
        <v>71</v>
      </c>
      <c r="B38" s="3">
        <v>69</v>
      </c>
      <c r="D38" t="s">
        <v>84</v>
      </c>
      <c r="E38" s="7">
        <v>8.4831056793673615E-2</v>
      </c>
    </row>
    <row r="39" spans="1:5" x14ac:dyDescent="0.2">
      <c r="A39" t="s">
        <v>89</v>
      </c>
      <c r="B39" s="3">
        <v>52</v>
      </c>
      <c r="D39" t="s">
        <v>73</v>
      </c>
      <c r="E39" s="7">
        <v>6.4884302689180731E-2</v>
      </c>
    </row>
    <row r="40" spans="1:5" x14ac:dyDescent="0.2">
      <c r="A40" t="s">
        <v>82</v>
      </c>
      <c r="B40" s="3">
        <v>49</v>
      </c>
      <c r="D40" t="s">
        <v>89</v>
      </c>
      <c r="E40" s="7">
        <v>6.280193236714976E-2</v>
      </c>
    </row>
    <row r="41" spans="1:5" x14ac:dyDescent="0.2">
      <c r="A41" t="s">
        <v>72</v>
      </c>
      <c r="B41" s="3">
        <v>44</v>
      </c>
      <c r="D41" t="s">
        <v>72</v>
      </c>
      <c r="E41" s="7">
        <v>5.9701492537313432E-2</v>
      </c>
    </row>
    <row r="42" spans="1:5" x14ac:dyDescent="0.2">
      <c r="A42" t="s">
        <v>75</v>
      </c>
      <c r="B42" s="3">
        <v>42</v>
      </c>
      <c r="D42" t="s">
        <v>88</v>
      </c>
      <c r="E42" s="7">
        <v>5.6074766355140186E-2</v>
      </c>
    </row>
    <row r="43" spans="1:5" x14ac:dyDescent="0.2">
      <c r="A43" t="s">
        <v>79</v>
      </c>
      <c r="B43" s="3">
        <v>37</v>
      </c>
      <c r="D43" t="s">
        <v>90</v>
      </c>
      <c r="E43" s="7">
        <v>5.2438745133959241E-2</v>
      </c>
    </row>
  </sheetData>
  <sortState ref="D24:E43">
    <sortCondition descending="1" ref="E24:E43"/>
  </sortState>
  <mergeCells count="4">
    <mergeCell ref="A1:B1"/>
    <mergeCell ref="D1:E1"/>
    <mergeCell ref="A2:E2"/>
    <mergeCell ref="A23:E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45"/>
  <sheetViews>
    <sheetView topLeftCell="A3" workbookViewId="0">
      <selection activeCell="I39" sqref="I39"/>
    </sheetView>
  </sheetViews>
  <sheetFormatPr baseColWidth="10" defaultRowHeight="16" x14ac:dyDescent="0.2"/>
  <sheetData>
    <row r="1" spans="1:5" ht="54" customHeight="1" x14ac:dyDescent="0.2">
      <c r="A1" s="31" t="s">
        <v>230</v>
      </c>
      <c r="B1" s="31"/>
      <c r="D1" s="31" t="s">
        <v>231</v>
      </c>
      <c r="E1" s="31"/>
    </row>
    <row r="2" spans="1:5" x14ac:dyDescent="0.2">
      <c r="A2" s="30" t="s">
        <v>224</v>
      </c>
      <c r="B2" s="30"/>
      <c r="C2" s="30"/>
      <c r="D2" s="30"/>
      <c r="E2" s="30"/>
    </row>
    <row r="3" spans="1:5" x14ac:dyDescent="0.2">
      <c r="A3" t="s">
        <v>57</v>
      </c>
      <c r="B3" s="3">
        <v>494</v>
      </c>
      <c r="C3" s="7">
        <f>B3/B$22</f>
        <v>0.21021276595744681</v>
      </c>
      <c r="D3" t="s">
        <v>64</v>
      </c>
      <c r="E3" s="7">
        <v>0.45</v>
      </c>
    </row>
    <row r="4" spans="1:5" x14ac:dyDescent="0.2">
      <c r="A4" t="s">
        <v>64</v>
      </c>
      <c r="B4" s="3">
        <v>441</v>
      </c>
      <c r="C4" s="7">
        <f t="shared" ref="C4:C22" si="0">B4/B$22</f>
        <v>0.18765957446808509</v>
      </c>
      <c r="D4" t="s">
        <v>65</v>
      </c>
      <c r="E4" s="7">
        <v>0.4375</v>
      </c>
    </row>
    <row r="5" spans="1:5" x14ac:dyDescent="0.2">
      <c r="A5" t="s">
        <v>66</v>
      </c>
      <c r="B5" s="3">
        <v>293</v>
      </c>
      <c r="C5" s="7">
        <f t="shared" si="0"/>
        <v>0.12468085106382978</v>
      </c>
      <c r="D5" t="s">
        <v>54</v>
      </c>
      <c r="E5" s="7">
        <v>0.33766233766233766</v>
      </c>
    </row>
    <row r="6" spans="1:5" x14ac:dyDescent="0.2">
      <c r="A6" t="s">
        <v>62</v>
      </c>
      <c r="B6" s="3">
        <v>254</v>
      </c>
      <c r="C6" s="7">
        <f t="shared" si="0"/>
        <v>0.10808510638297872</v>
      </c>
      <c r="D6" t="s">
        <v>61</v>
      </c>
      <c r="E6" s="7">
        <v>0.296875</v>
      </c>
    </row>
    <row r="7" spans="1:5" x14ac:dyDescent="0.2">
      <c r="A7" t="s">
        <v>58</v>
      </c>
      <c r="B7" s="3">
        <v>176</v>
      </c>
      <c r="C7" s="7">
        <f t="shared" si="0"/>
        <v>7.4893617021276601E-2</v>
      </c>
      <c r="D7" t="s">
        <v>63</v>
      </c>
      <c r="E7" s="7">
        <v>0.28853754940711462</v>
      </c>
    </row>
    <row r="8" spans="1:5" x14ac:dyDescent="0.2">
      <c r="A8" t="s">
        <v>69</v>
      </c>
      <c r="B8" s="3">
        <v>159</v>
      </c>
      <c r="C8" s="7">
        <f t="shared" si="0"/>
        <v>6.7659574468085112E-2</v>
      </c>
      <c r="D8" t="s">
        <v>68</v>
      </c>
      <c r="E8" s="7">
        <v>0.23809523809523808</v>
      </c>
    </row>
    <row r="9" spans="1:5" x14ac:dyDescent="0.2">
      <c r="A9" t="s">
        <v>63</v>
      </c>
      <c r="B9" s="3">
        <v>146</v>
      </c>
      <c r="C9" s="7">
        <f t="shared" si="0"/>
        <v>6.2127659574468086E-2</v>
      </c>
      <c r="D9" t="s">
        <v>53</v>
      </c>
      <c r="E9" s="7">
        <v>0.21428571428571427</v>
      </c>
    </row>
    <row r="10" spans="1:5" x14ac:dyDescent="0.2">
      <c r="A10" t="s">
        <v>67</v>
      </c>
      <c r="B10" s="3">
        <v>100</v>
      </c>
      <c r="C10" s="7">
        <f t="shared" si="0"/>
        <v>4.2553191489361701E-2</v>
      </c>
      <c r="D10" t="s">
        <v>66</v>
      </c>
      <c r="E10" s="7">
        <v>0.1931443638760712</v>
      </c>
    </row>
    <row r="11" spans="1:5" x14ac:dyDescent="0.2">
      <c r="A11" t="s">
        <v>56</v>
      </c>
      <c r="B11" s="3">
        <v>66</v>
      </c>
      <c r="C11" s="7">
        <f t="shared" si="0"/>
        <v>2.8085106382978724E-2</v>
      </c>
      <c r="D11" t="s">
        <v>56</v>
      </c>
      <c r="E11" s="7">
        <v>0.18911174785100288</v>
      </c>
    </row>
    <row r="12" spans="1:5" x14ac:dyDescent="0.2">
      <c r="A12" t="s">
        <v>55</v>
      </c>
      <c r="B12" s="3">
        <v>49</v>
      </c>
      <c r="C12" s="7">
        <f t="shared" si="0"/>
        <v>2.0851063829787235E-2</v>
      </c>
      <c r="D12" t="s">
        <v>59</v>
      </c>
      <c r="E12" s="7">
        <v>0.18571428571428572</v>
      </c>
    </row>
    <row r="13" spans="1:5" x14ac:dyDescent="0.2">
      <c r="A13" t="s">
        <v>53</v>
      </c>
      <c r="B13" s="3">
        <v>30</v>
      </c>
      <c r="C13" s="7">
        <f t="shared" si="0"/>
        <v>1.276595744680851E-2</v>
      </c>
      <c r="D13" t="s">
        <v>69</v>
      </c>
      <c r="E13" s="7">
        <v>0.17765363128491621</v>
      </c>
    </row>
    <row r="14" spans="1:5" x14ac:dyDescent="0.2">
      <c r="A14" t="s">
        <v>51</v>
      </c>
      <c r="B14" s="3">
        <v>28</v>
      </c>
      <c r="C14" s="7">
        <f t="shared" si="0"/>
        <v>1.1914893617021277E-2</v>
      </c>
      <c r="D14" t="s">
        <v>62</v>
      </c>
      <c r="E14" s="7">
        <v>0.16387096774193549</v>
      </c>
    </row>
    <row r="15" spans="1:5" x14ac:dyDescent="0.2">
      <c r="A15" t="s">
        <v>52</v>
      </c>
      <c r="B15" s="3">
        <v>28</v>
      </c>
      <c r="C15" s="7">
        <f t="shared" si="0"/>
        <v>1.1914893617021277E-2</v>
      </c>
      <c r="D15" t="s">
        <v>55</v>
      </c>
      <c r="E15" s="7">
        <v>0.16333333333333333</v>
      </c>
    </row>
    <row r="16" spans="1:5" x14ac:dyDescent="0.2">
      <c r="A16" t="s">
        <v>54</v>
      </c>
      <c r="B16" s="3">
        <v>26</v>
      </c>
      <c r="C16" s="7">
        <f t="shared" si="0"/>
        <v>1.1063829787234043E-2</v>
      </c>
      <c r="D16" t="s">
        <v>67</v>
      </c>
      <c r="E16" s="7">
        <v>0.16313213703099511</v>
      </c>
    </row>
    <row r="17" spans="1:5" x14ac:dyDescent="0.2">
      <c r="A17" t="s">
        <v>61</v>
      </c>
      <c r="B17" s="3">
        <v>19</v>
      </c>
      <c r="C17" s="7">
        <f t="shared" si="0"/>
        <v>8.0851063829787233E-3</v>
      </c>
      <c r="D17" t="s">
        <v>58</v>
      </c>
      <c r="E17" s="7">
        <v>0.15913200723327306</v>
      </c>
    </row>
    <row r="18" spans="1:5" x14ac:dyDescent="0.2">
      <c r="A18" t="s">
        <v>60</v>
      </c>
      <c r="B18" s="3">
        <v>16</v>
      </c>
      <c r="C18" s="7">
        <f t="shared" si="0"/>
        <v>6.8085106382978723E-3</v>
      </c>
      <c r="D18" t="s">
        <v>51</v>
      </c>
      <c r="E18" s="7">
        <v>0.13592233009708737</v>
      </c>
    </row>
    <row r="19" spans="1:5" x14ac:dyDescent="0.2">
      <c r="A19" t="s">
        <v>59</v>
      </c>
      <c r="B19" s="3">
        <v>13</v>
      </c>
      <c r="C19" s="7">
        <f t="shared" si="0"/>
        <v>5.5319148936170213E-3</v>
      </c>
      <c r="D19" t="s">
        <v>57</v>
      </c>
      <c r="E19" s="7">
        <v>0.12122699386503068</v>
      </c>
    </row>
    <row r="20" spans="1:5" x14ac:dyDescent="0.2">
      <c r="A20" t="s">
        <v>65</v>
      </c>
      <c r="B20" s="3">
        <v>7</v>
      </c>
      <c r="C20" s="7">
        <f t="shared" si="0"/>
        <v>2.9787234042553193E-3</v>
      </c>
      <c r="D20" t="s">
        <v>60</v>
      </c>
      <c r="E20" s="7">
        <v>9.8765432098765427E-2</v>
      </c>
    </row>
    <row r="21" spans="1:5" x14ac:dyDescent="0.2">
      <c r="A21" t="s">
        <v>68</v>
      </c>
      <c r="B21" s="3">
        <v>5</v>
      </c>
      <c r="C21" s="7">
        <f t="shared" si="0"/>
        <v>2.1276595744680851E-3</v>
      </c>
      <c r="D21" t="s">
        <v>52</v>
      </c>
      <c r="E21" s="7">
        <v>6.7632850241545889E-2</v>
      </c>
    </row>
    <row r="22" spans="1:5" x14ac:dyDescent="0.2">
      <c r="A22" t="s">
        <v>234</v>
      </c>
      <c r="B22" s="3">
        <f>SUM(B3:B21)</f>
        <v>2350</v>
      </c>
      <c r="C22" s="7">
        <f t="shared" si="0"/>
        <v>1</v>
      </c>
    </row>
    <row r="24" spans="1:5" x14ac:dyDescent="0.2">
      <c r="A24" s="30" t="s">
        <v>225</v>
      </c>
      <c r="B24" s="30"/>
      <c r="C24" s="30"/>
      <c r="D24" s="30"/>
      <c r="E24" s="30"/>
    </row>
    <row r="25" spans="1:5" x14ac:dyDescent="0.2">
      <c r="A25" t="s">
        <v>83</v>
      </c>
      <c r="B25" s="3">
        <v>38</v>
      </c>
      <c r="C25" s="7">
        <f>B25/B$45</f>
        <v>0.18446601941747573</v>
      </c>
      <c r="D25" t="s">
        <v>79</v>
      </c>
      <c r="E25" s="7">
        <v>0.66666666666666663</v>
      </c>
    </row>
    <row r="26" spans="1:5" x14ac:dyDescent="0.2">
      <c r="A26" t="s">
        <v>86</v>
      </c>
      <c r="B26" s="3">
        <v>33</v>
      </c>
      <c r="C26" s="7">
        <f t="shared" ref="C26:C45" si="1">B26/B$45</f>
        <v>0.16019417475728157</v>
      </c>
      <c r="D26" t="s">
        <v>75</v>
      </c>
      <c r="E26" s="7">
        <v>0.4</v>
      </c>
    </row>
    <row r="27" spans="1:5" x14ac:dyDescent="0.2">
      <c r="A27" t="s">
        <v>74</v>
      </c>
      <c r="B27" s="3">
        <v>31</v>
      </c>
      <c r="C27" s="7">
        <f t="shared" si="1"/>
        <v>0.15048543689320387</v>
      </c>
      <c r="D27" t="s">
        <v>83</v>
      </c>
      <c r="E27" s="7">
        <v>0.36893203883495146</v>
      </c>
    </row>
    <row r="28" spans="1:5" x14ac:dyDescent="0.2">
      <c r="A28" t="s">
        <v>73</v>
      </c>
      <c r="B28" s="3">
        <v>23</v>
      </c>
      <c r="C28" s="7">
        <f t="shared" si="1"/>
        <v>0.11165048543689321</v>
      </c>
      <c r="D28" t="s">
        <v>77</v>
      </c>
      <c r="E28" s="7">
        <v>0.33333333333333331</v>
      </c>
    </row>
    <row r="29" spans="1:5" x14ac:dyDescent="0.2">
      <c r="A29" t="s">
        <v>80</v>
      </c>
      <c r="B29" s="3">
        <v>15</v>
      </c>
      <c r="C29" s="7">
        <f t="shared" si="1"/>
        <v>7.281553398058252E-2</v>
      </c>
      <c r="D29" t="s">
        <v>85</v>
      </c>
      <c r="E29" s="7">
        <v>0.26666666666666666</v>
      </c>
    </row>
    <row r="30" spans="1:5" x14ac:dyDescent="0.2">
      <c r="A30" t="s">
        <v>87</v>
      </c>
      <c r="B30" s="3">
        <v>13</v>
      </c>
      <c r="C30" s="7">
        <f t="shared" si="1"/>
        <v>6.3106796116504854E-2</v>
      </c>
      <c r="D30" t="s">
        <v>71</v>
      </c>
      <c r="E30" s="7">
        <v>0.23076923076923078</v>
      </c>
    </row>
    <row r="31" spans="1:5" x14ac:dyDescent="0.2">
      <c r="A31" t="s">
        <v>78</v>
      </c>
      <c r="B31" s="3">
        <v>9</v>
      </c>
      <c r="C31" s="7">
        <f t="shared" si="1"/>
        <v>4.3689320388349516E-2</v>
      </c>
      <c r="D31" t="s">
        <v>72</v>
      </c>
      <c r="E31" s="7">
        <v>0.2</v>
      </c>
    </row>
    <row r="32" spans="1:5" x14ac:dyDescent="0.2">
      <c r="A32" t="s">
        <v>88</v>
      </c>
      <c r="B32" s="3">
        <v>7</v>
      </c>
      <c r="C32" s="7">
        <f t="shared" si="1"/>
        <v>3.3980582524271843E-2</v>
      </c>
      <c r="D32" t="s">
        <v>74</v>
      </c>
      <c r="E32" s="7">
        <v>0.2</v>
      </c>
    </row>
    <row r="33" spans="1:5" x14ac:dyDescent="0.2">
      <c r="A33" t="s">
        <v>72</v>
      </c>
      <c r="B33" s="3">
        <v>5</v>
      </c>
      <c r="C33" s="7">
        <f t="shared" si="1"/>
        <v>2.4271844660194174E-2</v>
      </c>
      <c r="D33" t="s">
        <v>88</v>
      </c>
      <c r="E33" s="7">
        <v>0.2</v>
      </c>
    </row>
    <row r="34" spans="1:5" x14ac:dyDescent="0.2">
      <c r="A34" t="s">
        <v>76</v>
      </c>
      <c r="B34" s="3">
        <v>4</v>
      </c>
      <c r="C34" s="7">
        <f t="shared" si="1"/>
        <v>1.9417475728155338E-2</v>
      </c>
      <c r="D34" t="s">
        <v>89</v>
      </c>
      <c r="E34" s="7">
        <v>0.17391304347826086</v>
      </c>
    </row>
    <row r="35" spans="1:5" x14ac:dyDescent="0.2">
      <c r="A35" t="s">
        <v>77</v>
      </c>
      <c r="B35" s="3">
        <v>4</v>
      </c>
      <c r="C35" s="7">
        <f t="shared" si="1"/>
        <v>1.9417475728155338E-2</v>
      </c>
      <c r="D35" t="s">
        <v>78</v>
      </c>
      <c r="E35" s="7">
        <v>0.14754098360655737</v>
      </c>
    </row>
    <row r="36" spans="1:5" x14ac:dyDescent="0.2">
      <c r="A36" t="s">
        <v>81</v>
      </c>
      <c r="B36" s="3">
        <v>4</v>
      </c>
      <c r="C36" s="7">
        <f t="shared" si="1"/>
        <v>1.9417475728155338E-2</v>
      </c>
      <c r="D36" t="s">
        <v>80</v>
      </c>
      <c r="E36" s="7">
        <v>0.1388888888888889</v>
      </c>
    </row>
    <row r="37" spans="1:5" x14ac:dyDescent="0.2">
      <c r="A37" t="s">
        <v>85</v>
      </c>
      <c r="B37" s="3">
        <v>4</v>
      </c>
      <c r="C37" s="7">
        <f t="shared" si="1"/>
        <v>1.9417475728155338E-2</v>
      </c>
      <c r="D37" t="s">
        <v>81</v>
      </c>
      <c r="E37" s="7">
        <v>0.12121212121212122</v>
      </c>
    </row>
    <row r="38" spans="1:5" x14ac:dyDescent="0.2">
      <c r="A38" t="s">
        <v>89</v>
      </c>
      <c r="B38" s="3">
        <v>4</v>
      </c>
      <c r="C38" s="7">
        <f t="shared" si="1"/>
        <v>1.9417475728155338E-2</v>
      </c>
      <c r="D38" t="s">
        <v>86</v>
      </c>
      <c r="E38" s="7">
        <v>0.11301369863013698</v>
      </c>
    </row>
    <row r="39" spans="1:5" x14ac:dyDescent="0.2">
      <c r="A39" t="s">
        <v>71</v>
      </c>
      <c r="B39" s="3">
        <v>3</v>
      </c>
      <c r="C39" s="7">
        <f t="shared" si="1"/>
        <v>1.4563106796116505E-2</v>
      </c>
      <c r="D39" t="s">
        <v>73</v>
      </c>
      <c r="E39" s="7">
        <v>0.10407239819004525</v>
      </c>
    </row>
    <row r="40" spans="1:5" x14ac:dyDescent="0.2">
      <c r="A40" t="s">
        <v>90</v>
      </c>
      <c r="B40" s="3">
        <v>3</v>
      </c>
      <c r="C40" s="7">
        <f t="shared" si="1"/>
        <v>1.4563106796116505E-2</v>
      </c>
      <c r="D40" t="s">
        <v>87</v>
      </c>
      <c r="E40" s="7">
        <v>0.10077519379844961</v>
      </c>
    </row>
    <row r="41" spans="1:5" x14ac:dyDescent="0.2">
      <c r="A41" t="s">
        <v>75</v>
      </c>
      <c r="B41" s="3">
        <v>2</v>
      </c>
      <c r="C41" s="7">
        <f t="shared" si="1"/>
        <v>9.7087378640776691E-3</v>
      </c>
      <c r="D41" t="s">
        <v>76</v>
      </c>
      <c r="E41" s="7">
        <v>0.1</v>
      </c>
    </row>
    <row r="42" spans="1:5" x14ac:dyDescent="0.2">
      <c r="A42" t="s">
        <v>79</v>
      </c>
      <c r="B42" s="3">
        <v>2</v>
      </c>
      <c r="C42" s="7">
        <f t="shared" si="1"/>
        <v>9.7087378640776691E-3</v>
      </c>
      <c r="D42" t="s">
        <v>82</v>
      </c>
      <c r="E42" s="7">
        <v>8.3333333333333329E-2</v>
      </c>
    </row>
    <row r="43" spans="1:5" x14ac:dyDescent="0.2">
      <c r="A43" t="s">
        <v>82</v>
      </c>
      <c r="B43" s="3">
        <v>1</v>
      </c>
      <c r="C43" s="7">
        <f t="shared" si="1"/>
        <v>4.8543689320388345E-3</v>
      </c>
      <c r="D43" t="s">
        <v>84</v>
      </c>
      <c r="E43" s="7">
        <v>0.04</v>
      </c>
    </row>
    <row r="44" spans="1:5" x14ac:dyDescent="0.2">
      <c r="A44" t="s">
        <v>84</v>
      </c>
      <c r="B44" s="3">
        <v>1</v>
      </c>
      <c r="C44" s="7">
        <f t="shared" si="1"/>
        <v>4.8543689320388345E-3</v>
      </c>
      <c r="D44" t="s">
        <v>90</v>
      </c>
      <c r="E44" s="7">
        <v>0.04</v>
      </c>
    </row>
    <row r="45" spans="1:5" x14ac:dyDescent="0.2">
      <c r="A45" t="s">
        <v>234</v>
      </c>
      <c r="B45" s="3">
        <f>SUM(B25:B44)</f>
        <v>206</v>
      </c>
      <c r="C45" s="7">
        <f t="shared" si="1"/>
        <v>1</v>
      </c>
    </row>
  </sheetData>
  <sortState ref="D28:E47">
    <sortCondition descending="1" ref="E28:E47"/>
  </sortState>
  <mergeCells count="4">
    <mergeCell ref="A1:B1"/>
    <mergeCell ref="D1:E1"/>
    <mergeCell ref="A2:E2"/>
    <mergeCell ref="A24:E2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65"/>
  <sheetViews>
    <sheetView workbookViewId="0">
      <pane xSplit="1" ySplit="1" topLeftCell="B21" activePane="bottomRight" state="frozen"/>
      <selection pane="topRight" activeCell="B1" sqref="B1"/>
      <selection pane="bottomLeft" activeCell="A2" sqref="A2"/>
      <selection pane="bottomRight" activeCell="Q38" sqref="Q38"/>
    </sheetView>
  </sheetViews>
  <sheetFormatPr baseColWidth="10" defaultRowHeight="16" x14ac:dyDescent="0.2"/>
  <sheetData>
    <row r="1" spans="1:8" ht="51" x14ac:dyDescent="0.2">
      <c r="A1" s="5" t="s">
        <v>96</v>
      </c>
      <c r="B1" s="11" t="s">
        <v>159</v>
      </c>
      <c r="C1" s="11" t="s">
        <v>157</v>
      </c>
      <c r="D1" s="11" t="s">
        <v>155</v>
      </c>
      <c r="E1" s="11" t="s">
        <v>156</v>
      </c>
      <c r="F1" s="11" t="s">
        <v>158</v>
      </c>
      <c r="G1" s="11" t="s">
        <v>196</v>
      </c>
      <c r="H1" s="11" t="s">
        <v>202</v>
      </c>
    </row>
    <row r="2" spans="1:8" x14ac:dyDescent="0.2">
      <c r="A2" t="s">
        <v>45</v>
      </c>
      <c r="B2" s="13">
        <v>0.45026086956521738</v>
      </c>
      <c r="C2" s="13">
        <v>0.28471418709344948</v>
      </c>
      <c r="D2" s="13">
        <f>B2-C2</f>
        <v>0.1655466824717679</v>
      </c>
      <c r="E2" s="13">
        <v>0.22810090835642607</v>
      </c>
      <c r="F2" s="13">
        <f>C2-E2</f>
        <v>5.6613278737023404E-2</v>
      </c>
      <c r="G2" s="13">
        <v>0.30710522027269271</v>
      </c>
      <c r="H2" s="13">
        <f>G2-C2</f>
        <v>2.2391033179243236E-2</v>
      </c>
    </row>
    <row r="3" spans="1:8" x14ac:dyDescent="0.2">
      <c r="A3" t="s">
        <v>46</v>
      </c>
      <c r="B3" s="13">
        <v>0</v>
      </c>
      <c r="C3" s="13">
        <v>1.9446362071815415E-4</v>
      </c>
      <c r="D3" s="13">
        <f t="shared" ref="D3:D9" si="0">B3-C3</f>
        <v>-1.9446362071815415E-4</v>
      </c>
      <c r="E3" s="13">
        <v>2.7937811940771841E-4</v>
      </c>
      <c r="F3" s="13">
        <f t="shared" ref="F3:F10" si="1">C3-E3</f>
        <v>-8.491449868956426E-5</v>
      </c>
      <c r="G3" s="13"/>
      <c r="H3" s="13">
        <f t="shared" ref="H3:H9" si="2">G3-C3</f>
        <v>-1.9446362071815415E-4</v>
      </c>
    </row>
    <row r="4" spans="1:8" x14ac:dyDescent="0.2">
      <c r="A4" t="s">
        <v>184</v>
      </c>
      <c r="B4" s="13"/>
      <c r="C4" s="13"/>
      <c r="D4" s="13"/>
      <c r="E4" s="13"/>
      <c r="F4" s="13"/>
      <c r="G4" s="13">
        <v>0.66002589313198257</v>
      </c>
      <c r="H4" s="13">
        <f t="shared" si="2"/>
        <v>0.66002589313198257</v>
      </c>
    </row>
    <row r="5" spans="1:8" x14ac:dyDescent="0.2">
      <c r="A5" t="s">
        <v>95</v>
      </c>
      <c r="B5" s="13">
        <v>0.5090434782608696</v>
      </c>
      <c r="C5" s="13">
        <v>0.68264509416900832</v>
      </c>
      <c r="D5" s="13">
        <f t="shared" si="0"/>
        <v>-0.17360161590813872</v>
      </c>
      <c r="E5" s="13">
        <v>0.7285199755355376</v>
      </c>
      <c r="F5" s="13">
        <f t="shared" si="1"/>
        <v>-4.5874881366529285E-2</v>
      </c>
      <c r="G5" s="13">
        <v>3.3860249515635468E-3</v>
      </c>
      <c r="H5" s="13">
        <f t="shared" si="2"/>
        <v>-0.67925906921744472</v>
      </c>
    </row>
    <row r="6" spans="1:8" x14ac:dyDescent="0.2">
      <c r="A6" t="s">
        <v>48</v>
      </c>
      <c r="B6" s="13">
        <v>2.0869565217391306E-2</v>
      </c>
      <c r="C6" s="13">
        <v>1.2907522825167482E-2</v>
      </c>
      <c r="D6" s="13">
        <f t="shared" si="0"/>
        <v>7.9620423922238236E-3</v>
      </c>
      <c r="E6" s="13">
        <v>1.5312941247536564E-2</v>
      </c>
      <c r="F6" s="13">
        <f t="shared" si="1"/>
        <v>-2.4054184223690819E-3</v>
      </c>
      <c r="G6" s="13">
        <v>1.2611584913176526E-2</v>
      </c>
      <c r="H6" s="13">
        <f t="shared" si="2"/>
        <v>-2.959379119909563E-4</v>
      </c>
    </row>
    <row r="7" spans="1:8" x14ac:dyDescent="0.2">
      <c r="A7" t="s">
        <v>49</v>
      </c>
      <c r="B7" s="13">
        <v>5.2173913043478256E-4</v>
      </c>
      <c r="C7" s="13">
        <v>1.6578023666222641E-3</v>
      </c>
      <c r="D7" s="13">
        <f t="shared" si="0"/>
        <v>-1.1360632361874816E-3</v>
      </c>
      <c r="E7" s="13">
        <v>1.3553614171266338E-3</v>
      </c>
      <c r="F7" s="13">
        <f t="shared" si="1"/>
        <v>3.024409494956303E-4</v>
      </c>
      <c r="G7" s="13">
        <v>1.1679070020098865E-3</v>
      </c>
      <c r="H7" s="13">
        <f t="shared" si="2"/>
        <v>-4.8989536461237757E-4</v>
      </c>
    </row>
    <row r="8" spans="1:8" x14ac:dyDescent="0.2">
      <c r="A8" t="s">
        <v>50</v>
      </c>
      <c r="B8" s="13">
        <v>1.2173913043478261E-2</v>
      </c>
      <c r="C8" s="13">
        <v>1.5396657170359856E-2</v>
      </c>
      <c r="D8" s="13">
        <f t="shared" si="0"/>
        <v>-3.2227441268815951E-3</v>
      </c>
      <c r="E8" s="13">
        <v>2.4449360828167354E-2</v>
      </c>
      <c r="F8" s="13">
        <f t="shared" si="1"/>
        <v>-9.0527036578074982E-3</v>
      </c>
      <c r="G8" s="13">
        <v>1.3154797472250892E-2</v>
      </c>
      <c r="H8" s="13">
        <f t="shared" si="2"/>
        <v>-2.2418596981089636E-3</v>
      </c>
    </row>
    <row r="9" spans="1:8" x14ac:dyDescent="0.2">
      <c r="A9" t="s">
        <v>5</v>
      </c>
      <c r="B9" s="13">
        <v>7.1304347826086955E-3</v>
      </c>
      <c r="C9" s="13">
        <v>2.4842727546744194E-3</v>
      </c>
      <c r="D9" s="13">
        <f t="shared" si="0"/>
        <v>4.6461620279342761E-3</v>
      </c>
      <c r="E9" s="13">
        <v>1.9820744957980019E-3</v>
      </c>
      <c r="F9" s="13">
        <f t="shared" si="1"/>
        <v>5.0219825887641741E-4</v>
      </c>
      <c r="G9" s="13">
        <v>2.5485722563238994E-3</v>
      </c>
      <c r="H9" s="13">
        <f t="shared" si="2"/>
        <v>6.4299501649480069E-5</v>
      </c>
    </row>
    <row r="10" spans="1:8" x14ac:dyDescent="0.2">
      <c r="A10" t="s">
        <v>6</v>
      </c>
      <c r="B10" s="13">
        <v>1</v>
      </c>
      <c r="C10" s="13">
        <v>1</v>
      </c>
      <c r="D10" s="13">
        <f>SUM(D2:D9)</f>
        <v>5.8980598183211441E-17</v>
      </c>
      <c r="E10" s="13">
        <v>1</v>
      </c>
      <c r="F10" s="13">
        <f t="shared" si="1"/>
        <v>0</v>
      </c>
      <c r="G10" s="13">
        <v>1</v>
      </c>
    </row>
    <row r="11" spans="1:8" x14ac:dyDescent="0.2">
      <c r="B11" s="13"/>
      <c r="C11" s="13"/>
    </row>
    <row r="12" spans="1:8" x14ac:dyDescent="0.2">
      <c r="A12" t="s">
        <v>154</v>
      </c>
    </row>
    <row r="13" spans="1:8" x14ac:dyDescent="0.2">
      <c r="A13" t="s">
        <v>26</v>
      </c>
      <c r="B13" s="13">
        <v>5.6695652173913043E-2</v>
      </c>
      <c r="C13" s="7">
        <v>0.12126265228932298</v>
      </c>
      <c r="D13" s="13">
        <f t="shared" ref="D13:D24" si="3">B13-C13</f>
        <v>-6.4567000115409945E-2</v>
      </c>
      <c r="E13" s="13">
        <v>0.12497640387505002</v>
      </c>
      <c r="F13" s="13">
        <f t="shared" ref="F13:F25" si="4">C13-E13</f>
        <v>-3.7137515857270376E-3</v>
      </c>
      <c r="G13" s="13">
        <v>9.9181559744327949E-2</v>
      </c>
      <c r="H13" s="13">
        <f t="shared" ref="H13:H24" si="5">G13-C13</f>
        <v>-2.2081092544995032E-2</v>
      </c>
    </row>
    <row r="14" spans="1:8" x14ac:dyDescent="0.2">
      <c r="A14" t="s">
        <v>175</v>
      </c>
      <c r="B14" s="13"/>
      <c r="C14" s="7"/>
      <c r="D14" s="13"/>
      <c r="E14" s="13"/>
      <c r="F14" s="13"/>
      <c r="G14" s="13">
        <v>1.4938345374545058E-4</v>
      </c>
      <c r="H14" s="13">
        <f t="shared" si="5"/>
        <v>1.4938345374545058E-4</v>
      </c>
    </row>
    <row r="15" spans="1:8" x14ac:dyDescent="0.2">
      <c r="A15" t="s">
        <v>27</v>
      </c>
      <c r="B15" s="13">
        <v>5.2173913043478256E-4</v>
      </c>
      <c r="C15" s="7">
        <v>1.9786673408072183E-3</v>
      </c>
      <c r="D15" s="13">
        <f t="shared" si="3"/>
        <v>-1.4569282103724357E-3</v>
      </c>
      <c r="E15" s="13">
        <v>1.4912750968384969E-3</v>
      </c>
      <c r="F15" s="13">
        <f t="shared" si="4"/>
        <v>4.8739224396872143E-4</v>
      </c>
      <c r="G15" s="13">
        <v>1.7926014449454071E-3</v>
      </c>
      <c r="H15" s="13">
        <f t="shared" si="5"/>
        <v>-1.8606589586181118E-4</v>
      </c>
    </row>
    <row r="16" spans="1:8" x14ac:dyDescent="0.2">
      <c r="A16" t="s">
        <v>176</v>
      </c>
      <c r="B16" s="13"/>
      <c r="C16" s="7"/>
      <c r="D16" s="13"/>
      <c r="E16" s="13"/>
      <c r="F16" s="13"/>
      <c r="G16" s="13">
        <v>4.4045484998279823E-3</v>
      </c>
      <c r="H16" s="13">
        <f t="shared" si="5"/>
        <v>4.4045484998279823E-3</v>
      </c>
    </row>
    <row r="17" spans="1:8" x14ac:dyDescent="0.2">
      <c r="A17" t="s">
        <v>197</v>
      </c>
      <c r="B17" s="13">
        <v>0.21982608695652173</v>
      </c>
      <c r="C17" s="7">
        <v>0.10057658463542933</v>
      </c>
      <c r="D17" s="13">
        <f t="shared" si="3"/>
        <v>0.1192495023210924</v>
      </c>
      <c r="E17" s="13">
        <v>8.9714354749805561E-2</v>
      </c>
      <c r="F17" s="13">
        <f t="shared" si="4"/>
        <v>1.086222988562377E-2</v>
      </c>
      <c r="G17" s="13">
        <v>0.10955691962264834</v>
      </c>
      <c r="H17" s="13">
        <f t="shared" si="5"/>
        <v>8.9803349872190075E-3</v>
      </c>
    </row>
    <row r="18" spans="1:8" x14ac:dyDescent="0.2">
      <c r="A18" t="s">
        <v>198</v>
      </c>
      <c r="B18" s="13">
        <v>0.57513043478260872</v>
      </c>
      <c r="C18" s="7">
        <v>0.64298423872354082</v>
      </c>
      <c r="D18" s="13">
        <f t="shared" si="3"/>
        <v>-6.78538039409321E-2</v>
      </c>
      <c r="E18" s="13">
        <v>0.65457538301230023</v>
      </c>
      <c r="F18" s="13">
        <f t="shared" si="4"/>
        <v>-1.1591144288759403E-2</v>
      </c>
      <c r="G18" s="13">
        <v>0.63603853187752368</v>
      </c>
      <c r="H18" s="13">
        <f t="shared" si="5"/>
        <v>-6.9457068460171412E-3</v>
      </c>
    </row>
    <row r="19" spans="1:8" x14ac:dyDescent="0.2">
      <c r="A19" t="s">
        <v>199</v>
      </c>
      <c r="B19" s="13">
        <v>1.0434782608695653E-2</v>
      </c>
      <c r="C19" s="7">
        <v>5.148424358513131E-2</v>
      </c>
      <c r="D19" s="13">
        <f t="shared" si="3"/>
        <v>-4.1049460976435657E-2</v>
      </c>
      <c r="E19" s="13">
        <v>5.104313749178855E-2</v>
      </c>
      <c r="F19" s="13">
        <f t="shared" si="4"/>
        <v>4.4110609334276074E-4</v>
      </c>
      <c r="G19" s="13">
        <v>5.7127854129320806E-3</v>
      </c>
      <c r="H19" s="13">
        <f t="shared" si="5"/>
        <v>-4.5771458172199228E-2</v>
      </c>
    </row>
    <row r="20" spans="1:8" x14ac:dyDescent="0.2">
      <c r="A20" t="s">
        <v>177</v>
      </c>
      <c r="B20" s="13"/>
      <c r="C20" s="7"/>
      <c r="D20" s="13"/>
      <c r="E20" s="13"/>
      <c r="F20" s="13"/>
      <c r="G20" s="13">
        <v>4.8753327176924328E-3</v>
      </c>
      <c r="H20" s="13">
        <f t="shared" si="5"/>
        <v>4.8753327176924328E-3</v>
      </c>
    </row>
    <row r="21" spans="1:8" x14ac:dyDescent="0.2">
      <c r="A21" t="s">
        <v>178</v>
      </c>
      <c r="B21" s="13"/>
      <c r="C21" s="7"/>
      <c r="D21" s="13"/>
      <c r="E21" s="13"/>
      <c r="F21" s="13"/>
      <c r="G21" s="13">
        <v>5.8848027233056294E-5</v>
      </c>
      <c r="H21" s="13">
        <f t="shared" si="5"/>
        <v>5.8848027233056294E-5</v>
      </c>
    </row>
    <row r="22" spans="1:8" x14ac:dyDescent="0.2">
      <c r="A22" t="s">
        <v>200</v>
      </c>
      <c r="B22" s="13"/>
      <c r="C22" s="7"/>
      <c r="D22" s="13"/>
      <c r="E22" s="13"/>
      <c r="F22" s="13"/>
      <c r="G22" s="13">
        <v>3.5766020243721365E-2</v>
      </c>
      <c r="H22" s="13">
        <f t="shared" si="5"/>
        <v>3.5766020243721365E-2</v>
      </c>
    </row>
    <row r="23" spans="1:8" x14ac:dyDescent="0.2">
      <c r="A23" t="s">
        <v>180</v>
      </c>
      <c r="B23" s="13"/>
      <c r="C23" s="7"/>
      <c r="D23" s="13"/>
      <c r="E23" s="13"/>
      <c r="F23" s="13"/>
      <c r="G23" s="13">
        <v>3.3633910949354483E-3</v>
      </c>
      <c r="H23" s="13">
        <f t="shared" si="5"/>
        <v>3.3633910949354483E-3</v>
      </c>
    </row>
    <row r="24" spans="1:8" x14ac:dyDescent="0.2">
      <c r="A24" t="s">
        <v>43</v>
      </c>
      <c r="B24" s="13">
        <v>0.13739130434782609</v>
      </c>
      <c r="C24" s="7">
        <v>8.1713613425768369E-2</v>
      </c>
      <c r="D24" s="13">
        <f t="shared" si="3"/>
        <v>5.5677690922057724E-2</v>
      </c>
      <c r="E24" s="13">
        <v>7.8199445774217169E-2</v>
      </c>
      <c r="F24" s="13">
        <f t="shared" si="4"/>
        <v>3.5141676515512005E-3</v>
      </c>
      <c r="G24" s="13">
        <v>9.9100077860466804E-2</v>
      </c>
      <c r="H24" s="13">
        <f t="shared" si="5"/>
        <v>1.7386464434698434E-2</v>
      </c>
    </row>
    <row r="25" spans="1:8" x14ac:dyDescent="0.2">
      <c r="A25" t="s">
        <v>6</v>
      </c>
      <c r="B25" s="13">
        <v>1</v>
      </c>
      <c r="C25" s="7">
        <v>1</v>
      </c>
      <c r="D25" s="13">
        <f>SUM(D13:D24)</f>
        <v>0</v>
      </c>
      <c r="E25" s="13">
        <v>1</v>
      </c>
      <c r="F25" s="13">
        <f t="shared" si="4"/>
        <v>0</v>
      </c>
      <c r="G25" s="13">
        <v>1</v>
      </c>
    </row>
    <row r="26" spans="1:8" x14ac:dyDescent="0.2">
      <c r="B26" s="13"/>
      <c r="C26" s="7"/>
      <c r="G26" s="13"/>
    </row>
    <row r="27" spans="1:8" x14ac:dyDescent="0.2">
      <c r="A27" t="s">
        <v>183</v>
      </c>
    </row>
    <row r="28" spans="1:8" x14ac:dyDescent="0.2">
      <c r="A28" t="s">
        <v>1</v>
      </c>
      <c r="B28" s="13">
        <v>0.12365217391304348</v>
      </c>
      <c r="C28" s="7">
        <v>0.17412758758155317</v>
      </c>
      <c r="D28" s="13">
        <f t="shared" ref="D28:D34" si="6">B28-C28</f>
        <v>-5.0475413668509689E-2</v>
      </c>
      <c r="E28" s="13">
        <v>0.14024781594267463</v>
      </c>
      <c r="F28" s="13">
        <f t="shared" ref="F28:F35" si="7">C28-E28</f>
        <v>3.3879771638878536E-2</v>
      </c>
      <c r="G28" s="13">
        <v>0.16873087439114925</v>
      </c>
      <c r="H28" s="13">
        <f>G28-(C29+C28)</f>
        <v>-0.10606080645515642</v>
      </c>
    </row>
    <row r="29" spans="1:8" x14ac:dyDescent="0.2">
      <c r="A29" t="s">
        <v>2</v>
      </c>
      <c r="B29" s="13">
        <v>0.21408695652173912</v>
      </c>
      <c r="C29" s="7">
        <v>0.10066409326475249</v>
      </c>
      <c r="D29" s="13">
        <f t="shared" si="6"/>
        <v>0.11342286325698663</v>
      </c>
      <c r="E29" s="13">
        <v>8.8124919773175173E-2</v>
      </c>
      <c r="F29" s="13">
        <f t="shared" si="7"/>
        <v>1.2539173491577321E-2</v>
      </c>
      <c r="G29" s="13"/>
      <c r="H29" s="13"/>
    </row>
    <row r="30" spans="1:8" x14ac:dyDescent="0.2">
      <c r="A30" t="s">
        <v>3</v>
      </c>
      <c r="B30" s="13">
        <v>0.56469565217391304</v>
      </c>
      <c r="C30" s="7">
        <v>0.47398562913842895</v>
      </c>
      <c r="D30" s="13">
        <f t="shared" si="6"/>
        <v>9.0710023035484089E-2</v>
      </c>
      <c r="E30" s="13">
        <v>0.50480228334981914</v>
      </c>
      <c r="F30" s="13">
        <f t="shared" si="7"/>
        <v>-3.0816654211390182E-2</v>
      </c>
      <c r="G30" s="13">
        <v>0.4986238615170116</v>
      </c>
      <c r="H30" s="13">
        <f>G30-C30</f>
        <v>2.4638232378582647E-2</v>
      </c>
    </row>
    <row r="31" spans="1:8" x14ac:dyDescent="0.2">
      <c r="A31" t="s">
        <v>201</v>
      </c>
      <c r="B31" s="13"/>
      <c r="C31" s="7"/>
      <c r="D31" s="13"/>
      <c r="E31" s="13"/>
      <c r="F31" s="13"/>
      <c r="G31" s="13">
        <v>3.4403462074709832E-4</v>
      </c>
      <c r="H31" s="13">
        <f>G31-C31</f>
        <v>3.4403462074709832E-4</v>
      </c>
    </row>
    <row r="32" spans="1:8" x14ac:dyDescent="0.2">
      <c r="A32" t="s">
        <v>182</v>
      </c>
      <c r="B32" s="13">
        <v>6.6086956521739126E-2</v>
      </c>
      <c r="C32" s="7">
        <v>0.2128209865139479</v>
      </c>
      <c r="D32" s="13">
        <f t="shared" si="6"/>
        <v>-0.14673402999220878</v>
      </c>
      <c r="E32" s="13">
        <v>0.22599424632089221</v>
      </c>
      <c r="F32" s="13">
        <f t="shared" si="7"/>
        <v>-1.317325980694431E-2</v>
      </c>
      <c r="G32" s="13">
        <v>6.9802813841056003E-3</v>
      </c>
      <c r="H32" s="13">
        <f>G32-C32</f>
        <v>-0.20584070512984229</v>
      </c>
    </row>
    <row r="33" spans="1:8" x14ac:dyDescent="0.2">
      <c r="A33" t="s">
        <v>4</v>
      </c>
      <c r="B33" s="13">
        <v>6.434782608695652E-3</v>
      </c>
      <c r="C33" s="7">
        <v>2.9855027370754617E-2</v>
      </c>
      <c r="D33" s="13">
        <f t="shared" si="6"/>
        <v>-2.3420244762058964E-2</v>
      </c>
      <c r="E33" s="13">
        <v>3.2573978570943164E-2</v>
      </c>
      <c r="F33" s="13">
        <f t="shared" si="7"/>
        <v>-2.718951200188547E-3</v>
      </c>
      <c r="H33" s="13"/>
    </row>
    <row r="34" spans="1:8" x14ac:dyDescent="0.2">
      <c r="A34" t="s">
        <v>5</v>
      </c>
      <c r="B34" s="13">
        <v>2.5043478260869566E-2</v>
      </c>
      <c r="C34" s="7">
        <v>8.5466761305628743E-3</v>
      </c>
      <c r="D34" s="13">
        <f t="shared" si="6"/>
        <v>1.6496802130306694E-2</v>
      </c>
      <c r="E34" s="13">
        <v>8.2567560424956776E-3</v>
      </c>
      <c r="F34" s="13">
        <f t="shared" si="7"/>
        <v>2.899200880671967E-4</v>
      </c>
      <c r="G34" s="13">
        <v>0.32532094808698642</v>
      </c>
      <c r="H34" s="13">
        <f>G34-C34</f>
        <v>0.31677427195642355</v>
      </c>
    </row>
    <row r="35" spans="1:8" x14ac:dyDescent="0.2">
      <c r="A35" t="s">
        <v>6</v>
      </c>
      <c r="B35" s="13">
        <v>1</v>
      </c>
      <c r="C35" s="7">
        <v>1</v>
      </c>
      <c r="D35" s="13">
        <f>SUM(D28:D34)</f>
        <v>-3.4694469519536142E-17</v>
      </c>
      <c r="E35" s="13">
        <v>1</v>
      </c>
      <c r="F35" s="13">
        <f t="shared" si="7"/>
        <v>0</v>
      </c>
      <c r="G35" s="13">
        <v>1</v>
      </c>
    </row>
    <row r="36" spans="1:8" x14ac:dyDescent="0.2">
      <c r="B36" s="13"/>
      <c r="C36" s="7"/>
    </row>
    <row r="37" spans="1:8" x14ac:dyDescent="0.2">
      <c r="B37" s="13"/>
      <c r="C37" s="7"/>
    </row>
    <row r="38" spans="1:8" x14ac:dyDescent="0.2">
      <c r="A38" t="s">
        <v>153</v>
      </c>
      <c r="B38" s="13"/>
      <c r="C38" s="7"/>
    </row>
    <row r="39" spans="1:8" x14ac:dyDescent="0.2">
      <c r="A39" t="s">
        <v>186</v>
      </c>
      <c r="B39" s="13"/>
      <c r="C39" s="7"/>
      <c r="G39" s="13">
        <v>1.6749053904792946E-4</v>
      </c>
    </row>
    <row r="40" spans="1:8" x14ac:dyDescent="0.2">
      <c r="A40" t="s">
        <v>187</v>
      </c>
      <c r="B40" s="13"/>
      <c r="C40" s="7"/>
      <c r="G40" s="13">
        <v>0.11356311224582179</v>
      </c>
    </row>
    <row r="41" spans="1:8" x14ac:dyDescent="0.2">
      <c r="A41" t="s">
        <v>188</v>
      </c>
      <c r="B41" s="13"/>
      <c r="C41" s="7"/>
      <c r="G41" s="13">
        <v>1.6749053904792945E-3</v>
      </c>
    </row>
    <row r="42" spans="1:8" x14ac:dyDescent="0.2">
      <c r="A42" t="s">
        <v>189</v>
      </c>
      <c r="B42" s="13"/>
      <c r="C42" s="7"/>
      <c r="G42" s="13">
        <v>0.10395277672153114</v>
      </c>
    </row>
    <row r="43" spans="1:8" x14ac:dyDescent="0.2">
      <c r="A43" t="s">
        <v>4</v>
      </c>
      <c r="B43" s="13"/>
      <c r="C43" s="7"/>
      <c r="G43" s="13">
        <v>2.5626052474333208E-2</v>
      </c>
    </row>
    <row r="44" spans="1:8" x14ac:dyDescent="0.2">
      <c r="A44" t="s">
        <v>43</v>
      </c>
      <c r="B44" s="13"/>
      <c r="C44" s="7"/>
      <c r="G44" s="13">
        <v>0.75501566262878661</v>
      </c>
    </row>
    <row r="45" spans="1:8" x14ac:dyDescent="0.2">
      <c r="A45" t="s">
        <v>6</v>
      </c>
      <c r="B45" s="13"/>
      <c r="C45" s="7"/>
      <c r="G45" s="13">
        <v>1</v>
      </c>
    </row>
    <row r="46" spans="1:8" x14ac:dyDescent="0.2">
      <c r="B46" s="13"/>
      <c r="C46" s="7"/>
      <c r="G46" s="13"/>
    </row>
    <row r="47" spans="1:8" x14ac:dyDescent="0.2">
      <c r="A47" t="s">
        <v>0</v>
      </c>
    </row>
    <row r="48" spans="1:8" x14ac:dyDescent="0.2">
      <c r="A48" t="s">
        <v>7</v>
      </c>
      <c r="B48" s="13">
        <v>0.15652173913043499</v>
      </c>
      <c r="C48" s="7">
        <v>0.11591490271957373</v>
      </c>
      <c r="D48" s="13">
        <f t="shared" ref="D48:D64" si="8">B48-C48</f>
        <v>4.0606836410861255E-2</v>
      </c>
      <c r="E48" s="13">
        <v>0.13803921864735685</v>
      </c>
      <c r="F48" s="13">
        <f t="shared" ref="F48:F65" si="9">C48-E48</f>
        <v>-2.212431592778312E-2</v>
      </c>
      <c r="G48" s="13">
        <v>0.11901787169319354</v>
      </c>
      <c r="H48" s="13">
        <f t="shared" ref="H48:H64" si="10">G48-C48</f>
        <v>3.1029689736198074E-3</v>
      </c>
    </row>
    <row r="49" spans="1:8" x14ac:dyDescent="0.2">
      <c r="A49" t="s">
        <v>8</v>
      </c>
      <c r="B49" s="13">
        <v>0.18278260869565216</v>
      </c>
      <c r="C49" s="7">
        <v>0.1373982712184118</v>
      </c>
      <c r="D49" s="13">
        <f t="shared" si="8"/>
        <v>4.5384337477240355E-2</v>
      </c>
      <c r="E49" s="13">
        <v>0.18120313809584934</v>
      </c>
      <c r="F49" s="13">
        <f t="shared" si="9"/>
        <v>-4.3804866877437537E-2</v>
      </c>
      <c r="G49" s="13">
        <v>0.14217683379506402</v>
      </c>
      <c r="H49" s="13">
        <f t="shared" si="10"/>
        <v>4.7785625766522122E-3</v>
      </c>
    </row>
    <row r="50" spans="1:8" x14ac:dyDescent="0.2">
      <c r="A50" t="s">
        <v>9</v>
      </c>
      <c r="B50" s="13">
        <v>0.22417391304347825</v>
      </c>
      <c r="C50" s="7">
        <v>0.31287251937343824</v>
      </c>
      <c r="D50" s="13">
        <f t="shared" si="8"/>
        <v>-8.8698606329959989E-2</v>
      </c>
      <c r="E50" s="13">
        <v>0.35362851771030757</v>
      </c>
      <c r="F50" s="13">
        <f t="shared" si="9"/>
        <v>-4.0755998336869326E-2</v>
      </c>
      <c r="G50" s="13">
        <v>0.32198471762000469</v>
      </c>
      <c r="H50" s="13">
        <f t="shared" si="10"/>
        <v>9.1121982465664497E-3</v>
      </c>
    </row>
    <row r="51" spans="1:8" x14ac:dyDescent="0.2">
      <c r="A51" t="s">
        <v>10</v>
      </c>
      <c r="B51" s="13">
        <v>0.27495652173913043</v>
      </c>
      <c r="C51" s="7">
        <v>0.25812128696024189</v>
      </c>
      <c r="D51" s="13">
        <f t="shared" si="8"/>
        <v>1.6835234778888541E-2</v>
      </c>
      <c r="E51" s="13">
        <v>0.19250662579188596</v>
      </c>
      <c r="F51" s="13">
        <f t="shared" si="9"/>
        <v>6.5614661168355931E-2</v>
      </c>
      <c r="G51" s="13">
        <v>0.2686502978615532</v>
      </c>
      <c r="H51" s="13">
        <f t="shared" si="10"/>
        <v>1.0529010901311309E-2</v>
      </c>
    </row>
    <row r="52" spans="1:8" x14ac:dyDescent="0.2">
      <c r="A52" t="s">
        <v>11</v>
      </c>
      <c r="B52" s="13">
        <v>0.11443478260869565</v>
      </c>
      <c r="C52" s="7">
        <v>7.6934669946619738E-2</v>
      </c>
      <c r="D52" s="13">
        <f t="shared" si="8"/>
        <v>3.750011266207591E-2</v>
      </c>
      <c r="E52" s="13">
        <v>5.4610871584224951E-2</v>
      </c>
      <c r="F52" s="13">
        <f t="shared" si="9"/>
        <v>2.2323798362394787E-2</v>
      </c>
      <c r="G52" s="13">
        <v>8.311604830970358E-2</v>
      </c>
      <c r="H52" s="13">
        <f t="shared" si="10"/>
        <v>6.181378363083842E-3</v>
      </c>
    </row>
    <row r="53" spans="1:8" x14ac:dyDescent="0.2">
      <c r="A53" t="s">
        <v>12</v>
      </c>
      <c r="B53" s="13">
        <v>2.4695652173913042E-2</v>
      </c>
      <c r="C53" s="7">
        <v>3.2246929905587911E-2</v>
      </c>
      <c r="D53" s="13">
        <f t="shared" si="8"/>
        <v>-7.5512777316748686E-3</v>
      </c>
      <c r="E53" s="13">
        <v>2.9602754517242161E-2</v>
      </c>
      <c r="F53" s="13">
        <f t="shared" si="9"/>
        <v>2.64417538834575E-3</v>
      </c>
      <c r="G53" s="13">
        <v>3.0492331649374399E-2</v>
      </c>
      <c r="H53" s="13">
        <f t="shared" si="10"/>
        <v>-1.7545982562135118E-3</v>
      </c>
    </row>
    <row r="54" spans="1:8" x14ac:dyDescent="0.2">
      <c r="A54" t="s">
        <v>13</v>
      </c>
      <c r="B54" s="13">
        <v>9.5652173913043474E-3</v>
      </c>
      <c r="C54" s="7">
        <v>2.0919423998755432E-2</v>
      </c>
      <c r="D54" s="13">
        <f t="shared" si="8"/>
        <v>-1.1354206607451085E-2</v>
      </c>
      <c r="E54" s="13">
        <v>1.733276954325453E-2</v>
      </c>
      <c r="F54" s="13">
        <f t="shared" si="9"/>
        <v>3.5866544555009025E-3</v>
      </c>
      <c r="G54" s="13">
        <v>1.5196371340105383E-2</v>
      </c>
      <c r="H54" s="13">
        <f t="shared" si="10"/>
        <v>-5.7230526586500487E-3</v>
      </c>
    </row>
    <row r="55" spans="1:8" x14ac:dyDescent="0.2">
      <c r="A55" t="s">
        <v>14</v>
      </c>
      <c r="B55" s="13">
        <v>3.8260869565217392E-3</v>
      </c>
      <c r="C55" s="7">
        <v>1.6719009791243303E-2</v>
      </c>
      <c r="D55" s="13">
        <f t="shared" si="8"/>
        <v>-1.2892922834721564E-2</v>
      </c>
      <c r="E55" s="13">
        <v>1.3387497451618505E-2</v>
      </c>
      <c r="F55" s="13">
        <f t="shared" si="9"/>
        <v>3.3315123396247988E-3</v>
      </c>
      <c r="G55" s="13">
        <v>8.5646513480725009E-3</v>
      </c>
      <c r="H55" s="13">
        <f t="shared" si="10"/>
        <v>-8.1543584431708026E-3</v>
      </c>
    </row>
    <row r="56" spans="1:8" x14ac:dyDescent="0.2">
      <c r="A56" t="s">
        <v>15</v>
      </c>
      <c r="B56" s="13">
        <v>2.7826086956521741E-3</v>
      </c>
      <c r="C56" s="7">
        <v>1.2562349898392758E-2</v>
      </c>
      <c r="D56" s="13">
        <f t="shared" si="8"/>
        <v>-9.7797412027405845E-3</v>
      </c>
      <c r="E56" s="13">
        <v>9.3176378202466086E-3</v>
      </c>
      <c r="F56" s="13">
        <f t="shared" si="9"/>
        <v>3.2447120781461496E-3</v>
      </c>
      <c r="G56" s="13">
        <v>4.5901461241783913E-3</v>
      </c>
      <c r="H56" s="13">
        <f t="shared" si="10"/>
        <v>-7.9722037742143669E-3</v>
      </c>
    </row>
    <row r="57" spans="1:8" x14ac:dyDescent="0.2">
      <c r="A57" t="s">
        <v>16</v>
      </c>
      <c r="B57" s="13">
        <v>1.7391304347826088E-3</v>
      </c>
      <c r="C57" s="7">
        <v>5.863078164652348E-3</v>
      </c>
      <c r="D57" s="13">
        <f t="shared" si="8"/>
        <v>-4.1239477298697395E-3</v>
      </c>
      <c r="E57" s="13">
        <v>4.0962872913158713E-3</v>
      </c>
      <c r="F57" s="13">
        <f t="shared" si="9"/>
        <v>1.7667908733364768E-3</v>
      </c>
      <c r="G57" s="13">
        <v>1.5843699639669002E-3</v>
      </c>
      <c r="H57" s="13">
        <f t="shared" si="10"/>
        <v>-4.2787082006854483E-3</v>
      </c>
    </row>
    <row r="58" spans="1:8" x14ac:dyDescent="0.2">
      <c r="A58" t="s">
        <v>17</v>
      </c>
      <c r="B58" s="13">
        <v>1.217391304347826E-3</v>
      </c>
      <c r="C58" s="7">
        <v>4.4386321428918681E-3</v>
      </c>
      <c r="D58" s="13">
        <f t="shared" si="8"/>
        <v>-3.2212408385440421E-3</v>
      </c>
      <c r="E58" s="13">
        <v>2.8277596140051497E-3</v>
      </c>
      <c r="F58" s="13">
        <f t="shared" si="9"/>
        <v>1.6108725288867184E-3</v>
      </c>
      <c r="G58" s="13">
        <v>1.0230503195900555E-3</v>
      </c>
      <c r="H58" s="13">
        <f t="shared" si="10"/>
        <v>-3.4155818233018126E-3</v>
      </c>
    </row>
    <row r="59" spans="1:8" x14ac:dyDescent="0.2">
      <c r="A59" t="s">
        <v>18</v>
      </c>
      <c r="B59" s="13">
        <v>8.6956521739130438E-4</v>
      </c>
      <c r="C59" s="7">
        <v>1.9300514356276799E-3</v>
      </c>
      <c r="D59" s="13">
        <f t="shared" si="8"/>
        <v>-1.0604862182363754E-3</v>
      </c>
      <c r="E59" s="13">
        <v>1.0420048777909498E-3</v>
      </c>
      <c r="F59" s="13">
        <f t="shared" si="9"/>
        <v>8.8804655783673012E-4</v>
      </c>
      <c r="G59" s="13">
        <v>4.5267713256197151E-4</v>
      </c>
      <c r="H59" s="13">
        <f t="shared" si="10"/>
        <v>-1.4773743030657084E-3</v>
      </c>
    </row>
    <row r="60" spans="1:8" x14ac:dyDescent="0.2">
      <c r="A60" t="s">
        <v>19</v>
      </c>
      <c r="B60" s="13">
        <v>3.4782608695652176E-4</v>
      </c>
      <c r="C60" s="7">
        <v>1.4147228407245715E-3</v>
      </c>
      <c r="D60" s="13">
        <f t="shared" si="8"/>
        <v>-1.0668967537680498E-3</v>
      </c>
      <c r="E60" s="13">
        <v>7.3619909843925793E-4</v>
      </c>
      <c r="F60" s="13">
        <f t="shared" si="9"/>
        <v>6.7852374228531361E-4</v>
      </c>
      <c r="G60" s="13">
        <v>2.9876690749090117E-4</v>
      </c>
      <c r="H60" s="13">
        <f t="shared" si="10"/>
        <v>-1.1159559332336703E-3</v>
      </c>
    </row>
    <row r="61" spans="1:8" x14ac:dyDescent="0.2">
      <c r="A61" t="s">
        <v>20</v>
      </c>
      <c r="B61" s="13">
        <v>3.4782608695652176E-4</v>
      </c>
      <c r="C61" s="7">
        <v>9.3828696996509379E-4</v>
      </c>
      <c r="D61" s="13">
        <f t="shared" si="8"/>
        <v>-5.9046088300857198E-4</v>
      </c>
      <c r="E61" s="13">
        <v>4.3794407907155855E-4</v>
      </c>
      <c r="F61" s="13">
        <f t="shared" si="9"/>
        <v>5.0034289089353524E-4</v>
      </c>
      <c r="G61" s="13">
        <v>2.761330508628026E-4</v>
      </c>
      <c r="H61" s="13">
        <f t="shared" si="10"/>
        <v>-6.621539191022912E-4</v>
      </c>
    </row>
    <row r="62" spans="1:8" x14ac:dyDescent="0.2">
      <c r="A62" t="s">
        <v>21</v>
      </c>
      <c r="B62" s="13">
        <v>0</v>
      </c>
      <c r="C62" s="7">
        <v>6.1256040526218563E-4</v>
      </c>
      <c r="D62" s="13">
        <f t="shared" si="8"/>
        <v>-6.1256040526218563E-4</v>
      </c>
      <c r="E62" s="13">
        <v>3.0203039935969555E-4</v>
      </c>
      <c r="F62" s="13">
        <f t="shared" si="9"/>
        <v>3.1053000590249008E-4</v>
      </c>
      <c r="G62" s="13">
        <v>1.0411574048925344E-4</v>
      </c>
      <c r="H62" s="13">
        <f t="shared" si="10"/>
        <v>-5.0844466477293216E-4</v>
      </c>
    </row>
    <row r="63" spans="1:8" x14ac:dyDescent="0.2">
      <c r="A63" t="s">
        <v>22</v>
      </c>
      <c r="B63" s="13">
        <v>0</v>
      </c>
      <c r="C63" s="7">
        <v>2.4307952589769268E-4</v>
      </c>
      <c r="D63" s="13">
        <f t="shared" si="8"/>
        <v>-2.4307952589769268E-4</v>
      </c>
      <c r="E63" s="13">
        <v>1.0571063977589344E-4</v>
      </c>
      <c r="F63" s="13">
        <f t="shared" si="9"/>
        <v>1.3736888612179925E-4</v>
      </c>
      <c r="G63" s="13">
        <v>4.9794484581816864E-5</v>
      </c>
      <c r="H63" s="13">
        <f t="shared" si="10"/>
        <v>-1.9328504131587581E-4</v>
      </c>
    </row>
    <row r="64" spans="1:8" x14ac:dyDescent="0.2">
      <c r="A64" t="s">
        <v>23</v>
      </c>
      <c r="B64" s="13">
        <v>1.7391304347826088E-3</v>
      </c>
      <c r="C64" s="7">
        <v>8.702247027137398E-4</v>
      </c>
      <c r="D64" s="13">
        <f t="shared" si="8"/>
        <v>8.6890573206886896E-4</v>
      </c>
      <c r="E64" s="13">
        <v>8.2303283825517037E-4</v>
      </c>
      <c r="F64" s="13">
        <f t="shared" si="9"/>
        <v>4.7191864458569427E-5</v>
      </c>
      <c r="G64" s="13">
        <v>2.4218226592065475E-3</v>
      </c>
      <c r="H64" s="13">
        <f t="shared" si="10"/>
        <v>1.5515979564928077E-3</v>
      </c>
    </row>
    <row r="65" spans="1:7" x14ac:dyDescent="0.2">
      <c r="A65" t="s">
        <v>6</v>
      </c>
      <c r="B65" s="13">
        <v>1</v>
      </c>
      <c r="C65" s="7">
        <v>1</v>
      </c>
      <c r="D65" s="13">
        <f>SUM(D48:D64)</f>
        <v>1.8637435345025821E-16</v>
      </c>
      <c r="E65" s="13">
        <v>1</v>
      </c>
      <c r="F65" s="13">
        <f t="shared" si="9"/>
        <v>0</v>
      </c>
      <c r="G65" s="13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D43"/>
  <sheetViews>
    <sheetView workbookViewId="0">
      <selection activeCell="I8" sqref="I8"/>
    </sheetView>
  </sheetViews>
  <sheetFormatPr baseColWidth="10" defaultRowHeight="16" x14ac:dyDescent="0.2"/>
  <cols>
    <col min="2" max="2" width="13.6640625" customWidth="1"/>
  </cols>
  <sheetData>
    <row r="2" spans="2:4" x14ac:dyDescent="0.2">
      <c r="C2" t="s">
        <v>235</v>
      </c>
      <c r="D2" t="s">
        <v>236</v>
      </c>
    </row>
    <row r="3" spans="2:4" x14ac:dyDescent="0.2">
      <c r="B3" t="s">
        <v>51</v>
      </c>
      <c r="C3" s="7">
        <v>0.11881188118811881</v>
      </c>
      <c r="D3" s="7">
        <v>0.13592233009708737</v>
      </c>
    </row>
    <row r="4" spans="2:4" x14ac:dyDescent="0.2">
      <c r="B4" t="s">
        <v>52</v>
      </c>
      <c r="C4" s="7">
        <v>0.13646532438478748</v>
      </c>
      <c r="D4" s="7">
        <v>6.7632850241545889E-2</v>
      </c>
    </row>
    <row r="5" spans="2:4" x14ac:dyDescent="0.2">
      <c r="B5" t="s">
        <v>53</v>
      </c>
      <c r="C5" s="7">
        <v>0.12</v>
      </c>
      <c r="D5" s="7">
        <v>0.21428571428571427</v>
      </c>
    </row>
    <row r="6" spans="2:4" x14ac:dyDescent="0.2">
      <c r="B6" t="s">
        <v>54</v>
      </c>
      <c r="C6" s="7">
        <v>0.28169014084507044</v>
      </c>
      <c r="D6" s="7">
        <v>0.33766233766233766</v>
      </c>
    </row>
    <row r="7" spans="2:4" x14ac:dyDescent="0.2">
      <c r="B7" t="s">
        <v>55</v>
      </c>
      <c r="C7" s="7">
        <v>0.26608187134502925</v>
      </c>
      <c r="D7" s="7">
        <v>0.16333333333333333</v>
      </c>
    </row>
    <row r="8" spans="2:4" x14ac:dyDescent="0.2">
      <c r="B8" t="s">
        <v>56</v>
      </c>
      <c r="C8" s="7">
        <v>0.15015015015015015</v>
      </c>
      <c r="D8" s="7">
        <v>0.18911174785100288</v>
      </c>
    </row>
    <row r="9" spans="2:4" x14ac:dyDescent="0.2">
      <c r="B9" t="s">
        <v>57</v>
      </c>
      <c r="C9" s="7">
        <v>0.18502503413746016</v>
      </c>
      <c r="D9" s="7">
        <v>0.12122699386503068</v>
      </c>
    </row>
    <row r="10" spans="2:4" x14ac:dyDescent="0.2">
      <c r="B10" t="s">
        <v>58</v>
      </c>
      <c r="C10" s="7">
        <v>0.10576923076923077</v>
      </c>
      <c r="D10" s="7">
        <v>0.15913200723327306</v>
      </c>
    </row>
    <row r="11" spans="2:4" x14ac:dyDescent="0.2">
      <c r="B11" t="s">
        <v>59</v>
      </c>
      <c r="C11" s="7">
        <v>0.12307692307692308</v>
      </c>
      <c r="D11" s="7">
        <v>0.18571428571428572</v>
      </c>
    </row>
    <row r="12" spans="2:4" x14ac:dyDescent="0.2">
      <c r="B12" t="s">
        <v>60</v>
      </c>
      <c r="C12" s="7">
        <v>0.25888324873096447</v>
      </c>
      <c r="D12" s="7">
        <v>9.8765432098765427E-2</v>
      </c>
    </row>
    <row r="13" spans="2:4" x14ac:dyDescent="0.2">
      <c r="B13" t="s">
        <v>61</v>
      </c>
      <c r="C13" s="7">
        <v>0.23728813559322035</v>
      </c>
      <c r="D13" s="7">
        <v>0.296875</v>
      </c>
    </row>
    <row r="14" spans="2:4" x14ac:dyDescent="0.2">
      <c r="B14" t="s">
        <v>62</v>
      </c>
      <c r="C14" s="7">
        <v>0.12903225806451613</v>
      </c>
      <c r="D14" s="7">
        <v>0.16387096774193549</v>
      </c>
    </row>
    <row r="15" spans="2:4" x14ac:dyDescent="0.2">
      <c r="B15" t="s">
        <v>63</v>
      </c>
      <c r="C15" s="7">
        <v>0.15294117647058825</v>
      </c>
      <c r="D15" s="7">
        <v>0.28853754940711462</v>
      </c>
    </row>
    <row r="16" spans="2:4" x14ac:dyDescent="0.2">
      <c r="B16" t="s">
        <v>64</v>
      </c>
      <c r="C16" s="7">
        <v>0.12357723577235773</v>
      </c>
      <c r="D16" s="7">
        <v>0.45</v>
      </c>
    </row>
    <row r="17" spans="2:4" x14ac:dyDescent="0.2">
      <c r="B17" t="s">
        <v>65</v>
      </c>
      <c r="C17" s="7">
        <v>0.25</v>
      </c>
      <c r="D17" s="7">
        <v>0.4375</v>
      </c>
    </row>
    <row r="18" spans="2:4" x14ac:dyDescent="0.2">
      <c r="B18" t="s">
        <v>66</v>
      </c>
      <c r="C18" s="7">
        <v>0.22384273937856691</v>
      </c>
      <c r="D18" s="7">
        <v>0.1931443638760712</v>
      </c>
    </row>
    <row r="19" spans="2:4" x14ac:dyDescent="0.2">
      <c r="B19" t="s">
        <v>67</v>
      </c>
      <c r="C19" s="7">
        <v>0.1407035175879397</v>
      </c>
      <c r="D19" s="7">
        <v>0.16313213703099511</v>
      </c>
    </row>
    <row r="20" spans="2:4" x14ac:dyDescent="0.2">
      <c r="B20" t="s">
        <v>68</v>
      </c>
      <c r="C20" s="7">
        <v>5.8823529411764705E-2</v>
      </c>
      <c r="D20" s="7">
        <v>0.23809523809523808</v>
      </c>
    </row>
    <row r="21" spans="2:4" x14ac:dyDescent="0.2">
      <c r="B21" t="s">
        <v>69</v>
      </c>
      <c r="C21" s="7">
        <v>6.480304955527319E-2</v>
      </c>
      <c r="D21" s="7">
        <v>0.17765363128491621</v>
      </c>
    </row>
    <row r="22" spans="2:4" x14ac:dyDescent="0.2">
      <c r="C22" s="7"/>
      <c r="D22" s="7"/>
    </row>
    <row r="23" spans="2:4" x14ac:dyDescent="0.2">
      <c r="B23" t="s">
        <v>71</v>
      </c>
      <c r="C23" s="7">
        <v>0.375</v>
      </c>
      <c r="D23" s="7">
        <v>0.23076923076923078</v>
      </c>
    </row>
    <row r="24" spans="2:4" x14ac:dyDescent="0.2">
      <c r="B24" t="s">
        <v>72</v>
      </c>
      <c r="C24" s="7">
        <v>4.7619047619047616E-2</v>
      </c>
      <c r="D24" s="7">
        <v>0.2</v>
      </c>
    </row>
    <row r="25" spans="2:4" x14ac:dyDescent="0.2">
      <c r="B25" t="s">
        <v>73</v>
      </c>
      <c r="C25" s="7">
        <v>0.1391304347826087</v>
      </c>
      <c r="D25" s="7">
        <v>0.10407239819004525</v>
      </c>
    </row>
    <row r="26" spans="2:4" x14ac:dyDescent="0.2">
      <c r="B26" t="s">
        <v>74</v>
      </c>
      <c r="C26" s="7">
        <v>0.17880794701986755</v>
      </c>
      <c r="D26" s="7">
        <v>0.2</v>
      </c>
    </row>
    <row r="27" spans="2:4" x14ac:dyDescent="0.2">
      <c r="B27" t="s">
        <v>75</v>
      </c>
      <c r="C27" s="7">
        <v>0.4</v>
      </c>
      <c r="D27" s="7">
        <v>0.4</v>
      </c>
    </row>
    <row r="28" spans="2:4" x14ac:dyDescent="0.2">
      <c r="B28" t="s">
        <v>76</v>
      </c>
      <c r="C28" s="7">
        <v>0.35714285714285715</v>
      </c>
      <c r="D28" s="7">
        <v>0.1</v>
      </c>
    </row>
    <row r="29" spans="2:4" x14ac:dyDescent="0.2">
      <c r="B29" t="s">
        <v>77</v>
      </c>
      <c r="C29" s="7">
        <v>0.2</v>
      </c>
      <c r="D29" s="7">
        <v>0.33333333333333331</v>
      </c>
    </row>
    <row r="30" spans="2:4" x14ac:dyDescent="0.2">
      <c r="B30" t="s">
        <v>78</v>
      </c>
      <c r="C30" s="7">
        <v>0.21212121212121213</v>
      </c>
      <c r="D30" s="7">
        <v>0.14754098360655737</v>
      </c>
    </row>
    <row r="31" spans="2:4" x14ac:dyDescent="0.2">
      <c r="B31" t="s">
        <v>79</v>
      </c>
      <c r="C31" s="7">
        <v>0</v>
      </c>
      <c r="D31" s="7">
        <v>0.66666666666666663</v>
      </c>
    </row>
    <row r="32" spans="2:4" x14ac:dyDescent="0.2">
      <c r="B32" t="s">
        <v>80</v>
      </c>
      <c r="C32" s="7">
        <v>0.15454545454545454</v>
      </c>
      <c r="D32" s="7">
        <v>0.1388888888888889</v>
      </c>
    </row>
    <row r="33" spans="2:4" x14ac:dyDescent="0.2">
      <c r="B33" t="s">
        <v>81</v>
      </c>
      <c r="C33" s="7">
        <v>0.35555555555555557</v>
      </c>
      <c r="D33" s="7">
        <v>0.12121212121212122</v>
      </c>
    </row>
    <row r="34" spans="2:4" x14ac:dyDescent="0.2">
      <c r="B34" t="s">
        <v>82</v>
      </c>
      <c r="C34" s="7">
        <v>0.26666666666666666</v>
      </c>
      <c r="D34" s="7">
        <v>8.3333333333333329E-2</v>
      </c>
    </row>
    <row r="35" spans="2:4" x14ac:dyDescent="0.2">
      <c r="B35" t="s">
        <v>83</v>
      </c>
      <c r="C35" s="7">
        <v>8.4507042253521125E-2</v>
      </c>
      <c r="D35" s="7">
        <v>0.36893203883495146</v>
      </c>
    </row>
    <row r="36" spans="2:4" x14ac:dyDescent="0.2">
      <c r="B36" t="s">
        <v>84</v>
      </c>
      <c r="C36" s="7">
        <v>0.27272727272727271</v>
      </c>
      <c r="D36" s="7">
        <v>0.04</v>
      </c>
    </row>
    <row r="37" spans="2:4" x14ac:dyDescent="0.2">
      <c r="B37" t="s">
        <v>85</v>
      </c>
      <c r="C37" s="7">
        <v>0.15384615384615385</v>
      </c>
      <c r="D37" s="7">
        <v>0.26666666666666666</v>
      </c>
    </row>
    <row r="38" spans="2:4" x14ac:dyDescent="0.2">
      <c r="B38" t="s">
        <v>86</v>
      </c>
      <c r="C38" s="7">
        <v>0.20795107033639143</v>
      </c>
      <c r="D38" s="7">
        <v>0.11301369863013698</v>
      </c>
    </row>
    <row r="39" spans="2:4" x14ac:dyDescent="0.2">
      <c r="B39" t="s">
        <v>87</v>
      </c>
      <c r="C39" s="7">
        <v>0.13432835820895522</v>
      </c>
      <c r="D39" s="7">
        <v>0.10077519379844961</v>
      </c>
    </row>
    <row r="40" spans="2:4" x14ac:dyDescent="0.2">
      <c r="B40" t="s">
        <v>88</v>
      </c>
      <c r="C40" s="7">
        <v>0.24324324324324326</v>
      </c>
      <c r="D40" s="7">
        <v>0.2</v>
      </c>
    </row>
    <row r="41" spans="2:4" x14ac:dyDescent="0.2">
      <c r="B41" t="s">
        <v>89</v>
      </c>
      <c r="C41" s="7">
        <v>0.24</v>
      </c>
      <c r="D41" s="7">
        <v>0.17391304347826086</v>
      </c>
    </row>
    <row r="42" spans="2:4" x14ac:dyDescent="0.2">
      <c r="B42" t="s">
        <v>90</v>
      </c>
      <c r="C42" s="7">
        <v>0.25773195876288657</v>
      </c>
      <c r="D42" s="7">
        <v>0.04</v>
      </c>
    </row>
    <row r="43" spans="2:4" x14ac:dyDescent="0.2">
      <c r="C43" s="7"/>
      <c r="D43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23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M15" sqref="M15"/>
    </sheetView>
  </sheetViews>
  <sheetFormatPr baseColWidth="10" defaultRowHeight="16" x14ac:dyDescent="0.2"/>
  <cols>
    <col min="2" max="2" width="14.33203125" customWidth="1"/>
  </cols>
  <sheetData>
    <row r="2" spans="2:15" x14ac:dyDescent="0.2">
      <c r="C2" s="4" t="s">
        <v>97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x14ac:dyDescent="0.2">
      <c r="B3" t="s">
        <v>96</v>
      </c>
      <c r="C3" s="19" t="s">
        <v>30</v>
      </c>
      <c r="D3" s="19" t="s">
        <v>93</v>
      </c>
      <c r="E3" s="19" t="s">
        <v>94</v>
      </c>
      <c r="F3" s="19" t="s">
        <v>32</v>
      </c>
      <c r="G3" s="19" t="s">
        <v>33</v>
      </c>
      <c r="H3" s="19" t="s">
        <v>34</v>
      </c>
      <c r="I3" s="19" t="s">
        <v>35</v>
      </c>
      <c r="J3" s="19" t="s">
        <v>36</v>
      </c>
      <c r="K3" s="19" t="s">
        <v>37</v>
      </c>
      <c r="L3" s="19" t="s">
        <v>38</v>
      </c>
      <c r="M3" s="19" t="s">
        <v>39</v>
      </c>
      <c r="N3" s="19" t="s">
        <v>6</v>
      </c>
    </row>
    <row r="4" spans="2:15" x14ac:dyDescent="0.2">
      <c r="B4" t="s">
        <v>45</v>
      </c>
      <c r="C4" s="3">
        <v>13096</v>
      </c>
      <c r="D4" s="3">
        <v>7922</v>
      </c>
      <c r="E4" s="3">
        <v>12029</v>
      </c>
      <c r="F4" s="3">
        <v>8081</v>
      </c>
      <c r="G4" s="3">
        <v>7109</v>
      </c>
      <c r="H4" s="3">
        <v>6805</v>
      </c>
      <c r="I4" s="3">
        <v>3672</v>
      </c>
      <c r="J4" s="3">
        <v>3011</v>
      </c>
      <c r="K4" s="3">
        <v>2478</v>
      </c>
      <c r="L4" s="3">
        <v>1803</v>
      </c>
      <c r="M4" s="3">
        <v>1836</v>
      </c>
      <c r="N4" s="3">
        <v>67842</v>
      </c>
      <c r="O4" s="7">
        <f>N4/N$18</f>
        <v>0.30710522027269271</v>
      </c>
    </row>
    <row r="5" spans="2:15" x14ac:dyDescent="0.2">
      <c r="C5" s="7">
        <f t="shared" ref="C5:N5" si="0">C4/$N4</f>
        <v>0.19303676188791605</v>
      </c>
      <c r="D5" s="7">
        <f t="shared" si="0"/>
        <v>0.11677132160018867</v>
      </c>
      <c r="E5" s="7">
        <f t="shared" si="0"/>
        <v>0.17730904159665103</v>
      </c>
      <c r="F5" s="7">
        <f t="shared" si="0"/>
        <v>0.11911500250582235</v>
      </c>
      <c r="G5" s="7">
        <f t="shared" si="0"/>
        <v>0.10478759470534477</v>
      </c>
      <c r="H5" s="7">
        <f t="shared" si="0"/>
        <v>0.10030659473482503</v>
      </c>
      <c r="I5" s="7">
        <f t="shared" si="0"/>
        <v>5.4125762801804193E-2</v>
      </c>
      <c r="J5" s="7">
        <f t="shared" si="0"/>
        <v>4.438253589222016E-2</v>
      </c>
      <c r="K5" s="7">
        <f t="shared" si="0"/>
        <v>3.6526045812328649E-2</v>
      </c>
      <c r="L5" s="7">
        <f t="shared" si="0"/>
        <v>2.6576457061996992E-2</v>
      </c>
      <c r="M5" s="7">
        <f t="shared" si="0"/>
        <v>2.7062881400902097E-2</v>
      </c>
      <c r="N5" s="7">
        <f t="shared" si="0"/>
        <v>1</v>
      </c>
      <c r="O5" s="7"/>
    </row>
    <row r="6" spans="2:15" x14ac:dyDescent="0.2">
      <c r="B6" t="s">
        <v>47</v>
      </c>
      <c r="C6" s="3">
        <v>13661</v>
      </c>
      <c r="D6" s="3">
        <v>13420</v>
      </c>
      <c r="E6" s="3">
        <v>23793</v>
      </c>
      <c r="F6" s="3">
        <v>20921</v>
      </c>
      <c r="G6" s="3">
        <v>21594</v>
      </c>
      <c r="H6" s="3">
        <v>19296</v>
      </c>
      <c r="I6" s="3">
        <v>9224</v>
      </c>
      <c r="J6" s="3">
        <v>10013</v>
      </c>
      <c r="K6" s="3">
        <v>7483</v>
      </c>
      <c r="L6" s="3">
        <v>4017</v>
      </c>
      <c r="M6" s="3">
        <v>2383</v>
      </c>
      <c r="N6" s="3">
        <v>145805</v>
      </c>
      <c r="O6" s="7">
        <f>N6/N$18</f>
        <v>0.66002589313198257</v>
      </c>
    </row>
    <row r="7" spans="2:15" x14ac:dyDescent="0.2">
      <c r="C7" s="7">
        <f t="shared" ref="C7:N7" si="1">C6/$N6</f>
        <v>9.3693631905627378E-2</v>
      </c>
      <c r="D7" s="7">
        <f t="shared" si="1"/>
        <v>9.2040739343643901E-2</v>
      </c>
      <c r="E7" s="7">
        <f t="shared" si="1"/>
        <v>0.16318370426254244</v>
      </c>
      <c r="F7" s="7">
        <f t="shared" si="1"/>
        <v>0.14348616302595932</v>
      </c>
      <c r="G7" s="7">
        <f t="shared" si="1"/>
        <v>0.14810191694386338</v>
      </c>
      <c r="H7" s="7">
        <f t="shared" si="1"/>
        <v>0.13234114056445251</v>
      </c>
      <c r="I7" s="7">
        <f t="shared" si="1"/>
        <v>6.3262576729193096E-2</v>
      </c>
      <c r="J7" s="7">
        <f t="shared" si="1"/>
        <v>6.8673913788964716E-2</v>
      </c>
      <c r="K7" s="7">
        <f t="shared" si="1"/>
        <v>5.1321971125818731E-2</v>
      </c>
      <c r="L7" s="7">
        <f t="shared" si="1"/>
        <v>2.7550495524844829E-2</v>
      </c>
      <c r="M7" s="7">
        <f t="shared" si="1"/>
        <v>1.6343746785089673E-2</v>
      </c>
      <c r="N7" s="7">
        <f t="shared" si="1"/>
        <v>1</v>
      </c>
      <c r="O7" s="7"/>
    </row>
    <row r="8" spans="2:15" x14ac:dyDescent="0.2">
      <c r="B8" t="s">
        <v>95</v>
      </c>
      <c r="C8" s="3">
        <v>619</v>
      </c>
      <c r="D8" s="3">
        <v>16</v>
      </c>
      <c r="E8" s="3">
        <v>31</v>
      </c>
      <c r="F8" s="3">
        <v>35</v>
      </c>
      <c r="G8" s="3">
        <v>15</v>
      </c>
      <c r="H8" s="3">
        <v>16</v>
      </c>
      <c r="I8" s="3">
        <v>7</v>
      </c>
      <c r="J8" s="3">
        <v>4</v>
      </c>
      <c r="K8" s="3">
        <v>3</v>
      </c>
      <c r="L8" s="3">
        <v>1</v>
      </c>
      <c r="M8" s="3">
        <v>1</v>
      </c>
      <c r="N8" s="3">
        <v>748</v>
      </c>
      <c r="O8" s="7">
        <f>N8/N$18</f>
        <v>3.3860249515635468E-3</v>
      </c>
    </row>
    <row r="9" spans="2:15" x14ac:dyDescent="0.2">
      <c r="C9" s="7">
        <f t="shared" ref="C9:N9" si="2">C8/$N8</f>
        <v>0.82754010695187163</v>
      </c>
      <c r="D9" s="7">
        <f t="shared" si="2"/>
        <v>2.1390374331550801E-2</v>
      </c>
      <c r="E9" s="7">
        <f t="shared" si="2"/>
        <v>4.1443850267379678E-2</v>
      </c>
      <c r="F9" s="7">
        <f t="shared" si="2"/>
        <v>4.6791443850267379E-2</v>
      </c>
      <c r="G9" s="7">
        <f t="shared" si="2"/>
        <v>2.0053475935828877E-2</v>
      </c>
      <c r="H9" s="7">
        <f t="shared" si="2"/>
        <v>2.1390374331550801E-2</v>
      </c>
      <c r="I9" s="7">
        <f t="shared" si="2"/>
        <v>9.3582887700534752E-3</v>
      </c>
      <c r="J9" s="7">
        <f t="shared" si="2"/>
        <v>5.3475935828877002E-3</v>
      </c>
      <c r="K9" s="7">
        <f t="shared" si="2"/>
        <v>4.0106951871657758E-3</v>
      </c>
      <c r="L9" s="7">
        <f t="shared" si="2"/>
        <v>1.3368983957219251E-3</v>
      </c>
      <c r="M9" s="7">
        <f t="shared" si="2"/>
        <v>1.3368983957219251E-3</v>
      </c>
      <c r="N9" s="7">
        <f t="shared" si="2"/>
        <v>1</v>
      </c>
      <c r="O9" s="7"/>
    </row>
    <row r="10" spans="2:15" x14ac:dyDescent="0.2">
      <c r="B10" t="s">
        <v>48</v>
      </c>
      <c r="C10" s="3">
        <v>742</v>
      </c>
      <c r="D10" s="3">
        <v>466</v>
      </c>
      <c r="E10" s="3">
        <v>540</v>
      </c>
      <c r="F10" s="3">
        <v>504</v>
      </c>
      <c r="G10" s="3">
        <v>224</v>
      </c>
      <c r="H10" s="3">
        <v>185</v>
      </c>
      <c r="I10" s="3">
        <v>95</v>
      </c>
      <c r="J10" s="3">
        <v>23</v>
      </c>
      <c r="K10" s="3">
        <v>4</v>
      </c>
      <c r="L10" s="3">
        <v>2</v>
      </c>
      <c r="M10" s="3">
        <v>1</v>
      </c>
      <c r="N10" s="3">
        <v>2786</v>
      </c>
      <c r="O10" s="7">
        <f>N10/N$18</f>
        <v>1.2611584913176526E-2</v>
      </c>
    </row>
    <row r="11" spans="2:15" x14ac:dyDescent="0.2">
      <c r="C11" s="7">
        <f t="shared" ref="C11:N11" si="3">C10/$N10</f>
        <v>0.26633165829145727</v>
      </c>
      <c r="D11" s="7">
        <f t="shared" si="3"/>
        <v>0.167264895908112</v>
      </c>
      <c r="E11" s="7">
        <f t="shared" si="3"/>
        <v>0.19382627422828427</v>
      </c>
      <c r="F11" s="7">
        <f t="shared" si="3"/>
        <v>0.18090452261306533</v>
      </c>
      <c r="G11" s="7">
        <f t="shared" si="3"/>
        <v>8.0402010050251257E-2</v>
      </c>
      <c r="H11" s="7">
        <f t="shared" si="3"/>
        <v>6.6403445800430727E-2</v>
      </c>
      <c r="I11" s="7">
        <f t="shared" si="3"/>
        <v>3.4099066762383348E-2</v>
      </c>
      <c r="J11" s="7">
        <f t="shared" si="3"/>
        <v>8.2555635319454413E-3</v>
      </c>
      <c r="K11" s="7">
        <f t="shared" si="3"/>
        <v>1.4357501794687725E-3</v>
      </c>
      <c r="L11" s="7">
        <f t="shared" si="3"/>
        <v>7.1787508973438624E-4</v>
      </c>
      <c r="M11" s="7">
        <f t="shared" si="3"/>
        <v>3.5893754486719312E-4</v>
      </c>
      <c r="N11" s="7">
        <f t="shared" si="3"/>
        <v>1</v>
      </c>
      <c r="O11" s="7"/>
    </row>
    <row r="12" spans="2:15" x14ac:dyDescent="0.2">
      <c r="B12" t="s">
        <v>49</v>
      </c>
      <c r="C12" s="3">
        <v>19</v>
      </c>
      <c r="D12" s="3">
        <v>20</v>
      </c>
      <c r="E12" s="3">
        <v>29</v>
      </c>
      <c r="F12" s="3">
        <v>24</v>
      </c>
      <c r="G12" s="3">
        <v>20</v>
      </c>
      <c r="H12" s="3">
        <v>23</v>
      </c>
      <c r="I12" s="3">
        <v>25</v>
      </c>
      <c r="J12" s="3">
        <v>23</v>
      </c>
      <c r="K12" s="3">
        <v>17</v>
      </c>
      <c r="L12" s="3">
        <v>20</v>
      </c>
      <c r="M12" s="3">
        <v>38</v>
      </c>
      <c r="N12" s="3">
        <v>258</v>
      </c>
      <c r="O12" s="7">
        <f>N12/N$18</f>
        <v>1.1679070020098865E-3</v>
      </c>
    </row>
    <row r="13" spans="2:15" x14ac:dyDescent="0.2">
      <c r="C13" s="7">
        <f t="shared" ref="C13:N13" si="4">C12/$N12</f>
        <v>7.3643410852713184E-2</v>
      </c>
      <c r="D13" s="7">
        <f t="shared" si="4"/>
        <v>7.7519379844961239E-2</v>
      </c>
      <c r="E13" s="7">
        <f t="shared" si="4"/>
        <v>0.1124031007751938</v>
      </c>
      <c r="F13" s="7">
        <f t="shared" si="4"/>
        <v>9.3023255813953487E-2</v>
      </c>
      <c r="G13" s="7">
        <f t="shared" si="4"/>
        <v>7.7519379844961239E-2</v>
      </c>
      <c r="H13" s="7">
        <f t="shared" si="4"/>
        <v>8.9147286821705432E-2</v>
      </c>
      <c r="I13" s="7">
        <f t="shared" si="4"/>
        <v>9.6899224806201556E-2</v>
      </c>
      <c r="J13" s="7">
        <f t="shared" si="4"/>
        <v>8.9147286821705432E-2</v>
      </c>
      <c r="K13" s="7">
        <f t="shared" si="4"/>
        <v>6.589147286821706E-2</v>
      </c>
      <c r="L13" s="7">
        <f t="shared" si="4"/>
        <v>7.7519379844961239E-2</v>
      </c>
      <c r="M13" s="7">
        <f t="shared" si="4"/>
        <v>0.14728682170542637</v>
      </c>
      <c r="N13" s="7">
        <f t="shared" si="4"/>
        <v>1</v>
      </c>
      <c r="O13" s="7"/>
    </row>
    <row r="14" spans="2:15" x14ac:dyDescent="0.2">
      <c r="B14" t="s">
        <v>50</v>
      </c>
      <c r="C14" s="3">
        <v>230</v>
      </c>
      <c r="D14" s="3">
        <v>153</v>
      </c>
      <c r="E14" s="3">
        <v>122</v>
      </c>
      <c r="F14" s="3">
        <v>92</v>
      </c>
      <c r="G14" s="3">
        <v>128</v>
      </c>
      <c r="H14" s="3">
        <v>111</v>
      </c>
      <c r="I14" s="3">
        <v>110</v>
      </c>
      <c r="J14" s="3">
        <v>84</v>
      </c>
      <c r="K14" s="3">
        <v>125</v>
      </c>
      <c r="L14" s="3">
        <v>320</v>
      </c>
      <c r="M14" s="3">
        <v>1431</v>
      </c>
      <c r="N14" s="3">
        <v>2906</v>
      </c>
      <c r="O14" s="7">
        <f>N14/N$18</f>
        <v>1.3154797472250892E-2</v>
      </c>
    </row>
    <row r="15" spans="2:15" x14ac:dyDescent="0.2">
      <c r="C15" s="7">
        <f t="shared" ref="C15:N15" si="5">C14/$N14</f>
        <v>7.9146593255333797E-2</v>
      </c>
      <c r="D15" s="7">
        <f t="shared" si="5"/>
        <v>5.2649690295939439E-2</v>
      </c>
      <c r="E15" s="7">
        <f t="shared" si="5"/>
        <v>4.1982105987611838E-2</v>
      </c>
      <c r="F15" s="7">
        <f t="shared" si="5"/>
        <v>3.1658637302133516E-2</v>
      </c>
      <c r="G15" s="7">
        <f t="shared" si="5"/>
        <v>4.40467997247075E-2</v>
      </c>
      <c r="H15" s="7">
        <f t="shared" si="5"/>
        <v>3.8196834136269786E-2</v>
      </c>
      <c r="I15" s="7">
        <f t="shared" si="5"/>
        <v>3.7852718513420508E-2</v>
      </c>
      <c r="J15" s="7">
        <f t="shared" si="5"/>
        <v>2.8905712319339298E-2</v>
      </c>
      <c r="K15" s="7">
        <f t="shared" si="5"/>
        <v>4.3014452856159673E-2</v>
      </c>
      <c r="L15" s="7">
        <f t="shared" si="5"/>
        <v>0.11011699931176876</v>
      </c>
      <c r="M15" s="7">
        <f t="shared" si="5"/>
        <v>0.49242945629731588</v>
      </c>
      <c r="N15" s="7">
        <f t="shared" si="5"/>
        <v>1</v>
      </c>
      <c r="O15" s="7"/>
    </row>
    <row r="16" spans="2:15" x14ac:dyDescent="0.2">
      <c r="B16" t="s">
        <v>5</v>
      </c>
      <c r="C16" s="3">
        <v>149</v>
      </c>
      <c r="D16" s="3">
        <v>99</v>
      </c>
      <c r="E16" s="3">
        <v>113</v>
      </c>
      <c r="F16" s="3">
        <v>74</v>
      </c>
      <c r="G16" s="3">
        <v>45</v>
      </c>
      <c r="H16" s="3">
        <v>21</v>
      </c>
      <c r="I16" s="3">
        <v>15</v>
      </c>
      <c r="J16" s="3">
        <v>17</v>
      </c>
      <c r="K16" s="3">
        <v>12</v>
      </c>
      <c r="L16" s="3">
        <v>9</v>
      </c>
      <c r="M16" s="3">
        <v>9</v>
      </c>
      <c r="N16" s="3">
        <v>563</v>
      </c>
      <c r="O16" s="7">
        <f>N16/N$18</f>
        <v>2.5485722563238994E-3</v>
      </c>
    </row>
    <row r="17" spans="2:15" x14ac:dyDescent="0.2">
      <c r="C17" s="7">
        <f t="shared" ref="C17:N17" si="6">C16/$N16</f>
        <v>0.26465364120781526</v>
      </c>
      <c r="D17" s="7">
        <f t="shared" si="6"/>
        <v>0.17584369449378331</v>
      </c>
      <c r="E17" s="7">
        <f t="shared" si="6"/>
        <v>0.20071047957371227</v>
      </c>
      <c r="F17" s="7">
        <f t="shared" si="6"/>
        <v>0.13143872113676733</v>
      </c>
      <c r="G17" s="7">
        <f t="shared" si="6"/>
        <v>7.9928952042628773E-2</v>
      </c>
      <c r="H17" s="7">
        <f t="shared" si="6"/>
        <v>3.7300177619893425E-2</v>
      </c>
      <c r="I17" s="7">
        <f t="shared" si="6"/>
        <v>2.664298401420959E-2</v>
      </c>
      <c r="J17" s="7">
        <f t="shared" si="6"/>
        <v>3.0195381882770871E-2</v>
      </c>
      <c r="K17" s="7">
        <f t="shared" si="6"/>
        <v>2.1314387211367674E-2</v>
      </c>
      <c r="L17" s="7">
        <f t="shared" si="6"/>
        <v>1.5985790408525755E-2</v>
      </c>
      <c r="M17" s="7">
        <f t="shared" si="6"/>
        <v>1.5985790408525755E-2</v>
      </c>
      <c r="N17" s="7">
        <f t="shared" si="6"/>
        <v>1</v>
      </c>
      <c r="O17" s="7"/>
    </row>
    <row r="18" spans="2:15" x14ac:dyDescent="0.2">
      <c r="B18" t="s">
        <v>6</v>
      </c>
      <c r="C18" s="3">
        <v>28516</v>
      </c>
      <c r="D18" s="3">
        <v>22096</v>
      </c>
      <c r="E18" s="3">
        <v>36657</v>
      </c>
      <c r="F18" s="3">
        <v>29731</v>
      </c>
      <c r="G18" s="3">
        <v>29135</v>
      </c>
      <c r="H18" s="3">
        <v>26457</v>
      </c>
      <c r="I18" s="3">
        <v>13148</v>
      </c>
      <c r="J18" s="3">
        <v>13175</v>
      </c>
      <c r="K18" s="3">
        <v>10122</v>
      </c>
      <c r="L18" s="3">
        <v>6172</v>
      </c>
      <c r="M18" s="3">
        <v>5699</v>
      </c>
      <c r="N18" s="3">
        <v>220908</v>
      </c>
      <c r="O18" s="7">
        <f>N18/N$18</f>
        <v>1</v>
      </c>
    </row>
    <row r="19" spans="2:15" x14ac:dyDescent="0.2">
      <c r="C19" s="7">
        <f t="shared" ref="C19:N19" si="7">C18/$N18</f>
        <v>0.12908541112137178</v>
      </c>
      <c r="D19" s="7">
        <f t="shared" si="7"/>
        <v>0.10002353921089323</v>
      </c>
      <c r="E19" s="7">
        <f t="shared" si="7"/>
        <v>0.16593785648324189</v>
      </c>
      <c r="F19" s="7">
        <f t="shared" si="7"/>
        <v>0.13458543828199976</v>
      </c>
      <c r="G19" s="7">
        <f t="shared" si="7"/>
        <v>0.13188748257193039</v>
      </c>
      <c r="H19" s="7">
        <f t="shared" si="7"/>
        <v>0.1197647889619208</v>
      </c>
      <c r="I19" s="7">
        <f t="shared" si="7"/>
        <v>5.9517989389248016E-2</v>
      </c>
      <c r="J19" s="7">
        <f t="shared" si="7"/>
        <v>5.9640212215039748E-2</v>
      </c>
      <c r="K19" s="7">
        <f t="shared" si="7"/>
        <v>4.5819979357922758E-2</v>
      </c>
      <c r="L19" s="7">
        <f t="shared" si="7"/>
        <v>2.7939232621724881E-2</v>
      </c>
      <c r="M19" s="7">
        <f t="shared" si="7"/>
        <v>2.5798069784706754E-2</v>
      </c>
      <c r="N19" s="7">
        <f t="shared" si="7"/>
        <v>1</v>
      </c>
    </row>
    <row r="23" spans="2:15" x14ac:dyDescent="0.2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38"/>
  <sheetViews>
    <sheetView workbookViewId="0">
      <selection activeCell="M17" sqref="M17"/>
    </sheetView>
  </sheetViews>
  <sheetFormatPr baseColWidth="10" defaultRowHeight="16" x14ac:dyDescent="0.2"/>
  <sheetData>
    <row r="2" spans="2:10" x14ac:dyDescent="0.2">
      <c r="B2" t="s">
        <v>44</v>
      </c>
      <c r="C2" t="s">
        <v>45</v>
      </c>
      <c r="D2" t="s">
        <v>184</v>
      </c>
      <c r="E2" t="s">
        <v>95</v>
      </c>
      <c r="F2" t="s">
        <v>185</v>
      </c>
      <c r="G2" t="s">
        <v>49</v>
      </c>
      <c r="H2" t="s">
        <v>50</v>
      </c>
      <c r="I2" t="s">
        <v>43</v>
      </c>
      <c r="J2" s="2" t="s">
        <v>6</v>
      </c>
    </row>
    <row r="3" spans="2:10" x14ac:dyDescent="0.2">
      <c r="B3" t="s">
        <v>7</v>
      </c>
      <c r="C3" s="3">
        <v>631</v>
      </c>
      <c r="D3" s="3">
        <v>23415</v>
      </c>
      <c r="E3" s="3">
        <v>451</v>
      </c>
      <c r="F3" s="3">
        <v>1549</v>
      </c>
      <c r="G3" s="3">
        <v>3</v>
      </c>
      <c r="H3" s="3">
        <v>39</v>
      </c>
      <c r="I3" s="3">
        <v>204</v>
      </c>
      <c r="J3" s="3">
        <f>SUM(C3:I3)</f>
        <v>26292</v>
      </c>
    </row>
    <row r="4" spans="2:10" x14ac:dyDescent="0.2">
      <c r="C4" s="7">
        <f>C3/$J3</f>
        <v>2.3999695724935342E-2</v>
      </c>
      <c r="D4" s="7">
        <f t="shared" ref="D4:I4" si="0">D3/$J3</f>
        <v>0.89057507987220452</v>
      </c>
      <c r="E4" s="7">
        <f t="shared" si="0"/>
        <v>1.7153506770120189E-2</v>
      </c>
      <c r="F4" s="7">
        <f t="shared" si="0"/>
        <v>5.8915259394492624E-2</v>
      </c>
      <c r="G4" s="7">
        <f t="shared" si="0"/>
        <v>1.1410314924691921E-4</v>
      </c>
      <c r="H4" s="7">
        <f t="shared" si="0"/>
        <v>1.4833409402099497E-3</v>
      </c>
      <c r="I4" s="7">
        <f t="shared" si="0"/>
        <v>7.7590141487905067E-3</v>
      </c>
      <c r="J4" s="7">
        <f>J3/$J3</f>
        <v>1</v>
      </c>
    </row>
    <row r="5" spans="2:10" x14ac:dyDescent="0.2">
      <c r="B5" t="s">
        <v>8</v>
      </c>
      <c r="C5" s="3">
        <v>16591</v>
      </c>
      <c r="D5" s="3">
        <v>13015</v>
      </c>
      <c r="E5" s="3">
        <v>215</v>
      </c>
      <c r="F5" s="3">
        <v>1062</v>
      </c>
      <c r="G5" s="3">
        <v>28</v>
      </c>
      <c r="H5" s="3">
        <v>340</v>
      </c>
      <c r="I5" s="3">
        <v>157</v>
      </c>
      <c r="J5" s="3">
        <f>SUM(C5:I5)</f>
        <v>31408</v>
      </c>
    </row>
    <row r="6" spans="2:10" x14ac:dyDescent="0.2">
      <c r="C6" s="7">
        <f t="shared" ref="C6:J6" si="1">C5/$J5</f>
        <v>0.52824121242995414</v>
      </c>
      <c r="D6" s="7">
        <f t="shared" si="1"/>
        <v>0.41438487009679065</v>
      </c>
      <c r="E6" s="7">
        <f t="shared" si="1"/>
        <v>6.8453897096281205E-3</v>
      </c>
      <c r="F6" s="7">
        <f t="shared" si="1"/>
        <v>3.3813041263372388E-2</v>
      </c>
      <c r="G6" s="7">
        <f t="shared" si="1"/>
        <v>8.9149261334691798E-4</v>
      </c>
      <c r="H6" s="7">
        <f t="shared" si="1"/>
        <v>1.0825267447784004E-2</v>
      </c>
      <c r="I6" s="7">
        <f t="shared" si="1"/>
        <v>4.9987264391237905E-3</v>
      </c>
      <c r="J6" s="7">
        <f t="shared" si="1"/>
        <v>1</v>
      </c>
    </row>
    <row r="7" spans="2:10" x14ac:dyDescent="0.2">
      <c r="B7" t="s">
        <v>9</v>
      </c>
      <c r="C7" s="3">
        <v>29728</v>
      </c>
      <c r="D7" s="3">
        <v>40373</v>
      </c>
      <c r="E7" s="3">
        <v>37</v>
      </c>
      <c r="F7" s="3">
        <v>138</v>
      </c>
      <c r="G7" s="3">
        <v>44</v>
      </c>
      <c r="H7" s="3">
        <v>739</v>
      </c>
      <c r="I7" s="3">
        <v>70</v>
      </c>
      <c r="J7" s="3">
        <f>SUM(C7:I7)</f>
        <v>71129</v>
      </c>
    </row>
    <row r="8" spans="2:10" x14ac:dyDescent="0.2">
      <c r="C8" s="7">
        <f t="shared" ref="C8:J8" si="2">C7/$J7</f>
        <v>0.41794486074596859</v>
      </c>
      <c r="D8" s="7">
        <f t="shared" si="2"/>
        <v>0.56760252498980723</v>
      </c>
      <c r="E8" s="7">
        <f t="shared" si="2"/>
        <v>5.2018164180573322E-4</v>
      </c>
      <c r="F8" s="7">
        <f t="shared" si="2"/>
        <v>1.9401369343024645E-3</v>
      </c>
      <c r="G8" s="7">
        <f t="shared" si="2"/>
        <v>6.185943848500612E-4</v>
      </c>
      <c r="H8" s="7">
        <f t="shared" si="2"/>
        <v>1.0389573872822619E-2</v>
      </c>
      <c r="I8" s="7">
        <f t="shared" si="2"/>
        <v>9.8412743044327912E-4</v>
      </c>
      <c r="J8" s="7">
        <f t="shared" si="2"/>
        <v>1</v>
      </c>
    </row>
    <row r="9" spans="2:10" x14ac:dyDescent="0.2">
      <c r="B9" t="s">
        <v>10</v>
      </c>
      <c r="C9" s="3">
        <v>16255</v>
      </c>
      <c r="D9" s="3">
        <v>42611</v>
      </c>
      <c r="E9" s="3">
        <v>15</v>
      </c>
      <c r="F9" s="3">
        <v>17</v>
      </c>
      <c r="G9" s="3">
        <v>38</v>
      </c>
      <c r="H9" s="3">
        <v>355</v>
      </c>
      <c r="I9" s="3">
        <v>56</v>
      </c>
      <c r="J9" s="3">
        <f>SUM(C9:I9)</f>
        <v>59347</v>
      </c>
    </row>
    <row r="10" spans="2:10" x14ac:dyDescent="0.2">
      <c r="C10" s="7">
        <f t="shared" ref="C10:J10" si="3">C9/$J9</f>
        <v>0.27389758538763542</v>
      </c>
      <c r="D10" s="7">
        <f t="shared" si="3"/>
        <v>0.71799753989249671</v>
      </c>
      <c r="E10" s="7">
        <f t="shared" si="3"/>
        <v>2.5275077088985124E-4</v>
      </c>
      <c r="F10" s="7">
        <f t="shared" si="3"/>
        <v>2.8645087367516471E-4</v>
      </c>
      <c r="G10" s="7">
        <f t="shared" si="3"/>
        <v>6.4030195292095636E-4</v>
      </c>
      <c r="H10" s="7">
        <f t="shared" si="3"/>
        <v>5.9817682443931456E-3</v>
      </c>
      <c r="I10" s="7">
        <f t="shared" si="3"/>
        <v>9.4360287798877791E-4</v>
      </c>
      <c r="J10" s="7">
        <f t="shared" si="3"/>
        <v>1</v>
      </c>
    </row>
    <row r="11" spans="2:10" x14ac:dyDescent="0.2">
      <c r="B11" t="s">
        <v>11</v>
      </c>
      <c r="C11" s="3">
        <v>3604</v>
      </c>
      <c r="D11" s="3">
        <v>14391</v>
      </c>
      <c r="E11" s="3">
        <v>4</v>
      </c>
      <c r="F11" s="3">
        <v>6</v>
      </c>
      <c r="G11" s="3">
        <v>32</v>
      </c>
      <c r="H11" s="3">
        <v>296</v>
      </c>
      <c r="I11" s="3">
        <v>28</v>
      </c>
      <c r="J11" s="3">
        <f>SUM(C11:I11)</f>
        <v>18361</v>
      </c>
    </row>
    <row r="12" spans="2:10" x14ac:dyDescent="0.2">
      <c r="C12" s="7">
        <f t="shared" ref="C12:J12" si="4">C11/$J11</f>
        <v>0.19628560535918524</v>
      </c>
      <c r="D12" s="7">
        <f t="shared" si="4"/>
        <v>0.78378083982353908</v>
      </c>
      <c r="E12" s="7">
        <f t="shared" si="4"/>
        <v>2.1785305811230325E-4</v>
      </c>
      <c r="F12" s="7">
        <f t="shared" si="4"/>
        <v>3.2677958716845489E-4</v>
      </c>
      <c r="G12" s="7">
        <f t="shared" si="4"/>
        <v>1.742824464898426E-3</v>
      </c>
      <c r="H12" s="7">
        <f t="shared" si="4"/>
        <v>1.6121126300310439E-2</v>
      </c>
      <c r="I12" s="7">
        <f t="shared" si="4"/>
        <v>1.5249714067861228E-3</v>
      </c>
      <c r="J12" s="7">
        <f t="shared" si="4"/>
        <v>1</v>
      </c>
    </row>
    <row r="13" spans="2:10" x14ac:dyDescent="0.2">
      <c r="B13" t="s">
        <v>12</v>
      </c>
      <c r="C13" s="3">
        <v>565</v>
      </c>
      <c r="D13" s="3">
        <v>5875</v>
      </c>
      <c r="E13" s="3">
        <v>1</v>
      </c>
      <c r="F13" s="3">
        <v>4</v>
      </c>
      <c r="G13" s="3">
        <v>15</v>
      </c>
      <c r="H13" s="3">
        <v>266</v>
      </c>
      <c r="I13" s="3">
        <v>10</v>
      </c>
      <c r="J13" s="3">
        <f>SUM(C13:I13)</f>
        <v>6736</v>
      </c>
    </row>
    <row r="14" spans="2:10" x14ac:dyDescent="0.2">
      <c r="C14" s="7">
        <f t="shared" ref="C14:J14" si="5">C13/$J13</f>
        <v>8.387767220902613E-2</v>
      </c>
      <c r="D14" s="7">
        <f t="shared" si="5"/>
        <v>0.87217933491686461</v>
      </c>
      <c r="E14" s="7">
        <f t="shared" si="5"/>
        <v>1.484560570071259E-4</v>
      </c>
      <c r="F14" s="7">
        <f t="shared" si="5"/>
        <v>5.9382422802850359E-4</v>
      </c>
      <c r="G14" s="7">
        <f t="shared" si="5"/>
        <v>2.2268408551068884E-3</v>
      </c>
      <c r="H14" s="7">
        <f t="shared" si="5"/>
        <v>3.9489311163895487E-2</v>
      </c>
      <c r="I14" s="7">
        <f t="shared" si="5"/>
        <v>1.4845605700712589E-3</v>
      </c>
      <c r="J14" s="7">
        <f t="shared" si="5"/>
        <v>1</v>
      </c>
    </row>
    <row r="15" spans="2:10" x14ac:dyDescent="0.2">
      <c r="B15" t="s">
        <v>13</v>
      </c>
      <c r="C15" s="3">
        <v>140</v>
      </c>
      <c r="D15" s="3">
        <v>2914</v>
      </c>
      <c r="E15" s="3"/>
      <c r="F15" s="3">
        <v>1</v>
      </c>
      <c r="G15" s="3">
        <v>20</v>
      </c>
      <c r="H15" s="3">
        <v>278</v>
      </c>
      <c r="I15" s="3">
        <v>4</v>
      </c>
      <c r="J15" s="3">
        <f>SUM(C15:I15)</f>
        <v>3357</v>
      </c>
    </row>
    <row r="16" spans="2:10" x14ac:dyDescent="0.2">
      <c r="C16" s="7">
        <f t="shared" ref="C16:J16" si="6">C15/$J15</f>
        <v>4.1703902293714623E-2</v>
      </c>
      <c r="D16" s="7">
        <f t="shared" si="6"/>
        <v>0.86803693774203161</v>
      </c>
      <c r="E16" s="7">
        <f t="shared" si="6"/>
        <v>0</v>
      </c>
      <c r="F16" s="7">
        <f t="shared" si="6"/>
        <v>2.9788501638367589E-4</v>
      </c>
      <c r="G16" s="7">
        <f t="shared" si="6"/>
        <v>5.9577003276735183E-3</v>
      </c>
      <c r="H16" s="7">
        <f t="shared" si="6"/>
        <v>8.2812034554661906E-2</v>
      </c>
      <c r="I16" s="7">
        <f t="shared" si="6"/>
        <v>1.1915400655347036E-3</v>
      </c>
      <c r="J16" s="7">
        <f t="shared" si="6"/>
        <v>1</v>
      </c>
    </row>
    <row r="17" spans="2:10" x14ac:dyDescent="0.2">
      <c r="B17" t="s">
        <v>14</v>
      </c>
      <c r="C17" s="3">
        <v>45</v>
      </c>
      <c r="D17" s="3">
        <v>1562</v>
      </c>
      <c r="E17" s="3">
        <v>1</v>
      </c>
      <c r="F17" s="3">
        <v>1</v>
      </c>
      <c r="G17" s="3">
        <v>24</v>
      </c>
      <c r="H17" s="3">
        <v>253</v>
      </c>
      <c r="I17" s="3">
        <v>6</v>
      </c>
      <c r="J17" s="3">
        <f>SUM(C17:I17)</f>
        <v>1892</v>
      </c>
    </row>
    <row r="18" spans="2:10" x14ac:dyDescent="0.2">
      <c r="C18" s="7">
        <f t="shared" ref="C18:J18" si="7">C17/$J17</f>
        <v>2.3784355179704016E-2</v>
      </c>
      <c r="D18" s="7">
        <f t="shared" si="7"/>
        <v>0.82558139534883723</v>
      </c>
      <c r="E18" s="7">
        <f t="shared" si="7"/>
        <v>5.2854122621564484E-4</v>
      </c>
      <c r="F18" s="7">
        <f t="shared" si="7"/>
        <v>5.2854122621564484E-4</v>
      </c>
      <c r="G18" s="7">
        <f t="shared" si="7"/>
        <v>1.2684989429175475E-2</v>
      </c>
      <c r="H18" s="7">
        <f t="shared" si="7"/>
        <v>0.13372093023255813</v>
      </c>
      <c r="I18" s="7">
        <f t="shared" si="7"/>
        <v>3.1712473572938688E-3</v>
      </c>
      <c r="J18" s="7">
        <f t="shared" si="7"/>
        <v>1</v>
      </c>
    </row>
    <row r="19" spans="2:10" x14ac:dyDescent="0.2">
      <c r="B19" t="s">
        <v>15</v>
      </c>
      <c r="C19" s="3">
        <v>27</v>
      </c>
      <c r="D19" s="3">
        <v>784</v>
      </c>
      <c r="E19" s="3"/>
      <c r="F19" s="3"/>
      <c r="G19" s="3">
        <v>13</v>
      </c>
      <c r="H19" s="3">
        <v>183</v>
      </c>
      <c r="I19" s="3">
        <v>7</v>
      </c>
      <c r="J19" s="3">
        <f>SUM(C19:I19)</f>
        <v>1014</v>
      </c>
    </row>
    <row r="20" spans="2:10" x14ac:dyDescent="0.2">
      <c r="C20" s="7">
        <f t="shared" ref="C20:J20" si="8">C19/$J19</f>
        <v>2.6627218934911243E-2</v>
      </c>
      <c r="D20" s="7">
        <f t="shared" si="8"/>
        <v>0.77317554240631159</v>
      </c>
      <c r="E20" s="7">
        <f t="shared" si="8"/>
        <v>0</v>
      </c>
      <c r="F20" s="7">
        <f t="shared" si="8"/>
        <v>0</v>
      </c>
      <c r="G20" s="7">
        <f t="shared" si="8"/>
        <v>1.282051282051282E-2</v>
      </c>
      <c r="H20" s="7">
        <f t="shared" si="8"/>
        <v>0.18047337278106509</v>
      </c>
      <c r="I20" s="7">
        <f t="shared" si="8"/>
        <v>6.9033530571992107E-3</v>
      </c>
      <c r="J20" s="7">
        <f t="shared" si="8"/>
        <v>1</v>
      </c>
    </row>
    <row r="21" spans="2:10" x14ac:dyDescent="0.2">
      <c r="B21" t="s">
        <v>16</v>
      </c>
      <c r="C21" s="3">
        <v>26</v>
      </c>
      <c r="D21" s="3">
        <v>253</v>
      </c>
      <c r="E21" s="3"/>
      <c r="F21" s="3"/>
      <c r="G21" s="3">
        <v>10</v>
      </c>
      <c r="H21" s="3">
        <v>56</v>
      </c>
      <c r="I21" s="3">
        <v>5</v>
      </c>
      <c r="J21" s="3">
        <f>SUM(C21:I21)</f>
        <v>350</v>
      </c>
    </row>
    <row r="22" spans="2:10" x14ac:dyDescent="0.2">
      <c r="C22" s="7">
        <f t="shared" ref="C22:J22" si="9">C21/$J21</f>
        <v>7.4285714285714288E-2</v>
      </c>
      <c r="D22" s="7">
        <f t="shared" si="9"/>
        <v>0.72285714285714286</v>
      </c>
      <c r="E22" s="7">
        <f t="shared" si="9"/>
        <v>0</v>
      </c>
      <c r="F22" s="7">
        <f t="shared" si="9"/>
        <v>0</v>
      </c>
      <c r="G22" s="7">
        <f t="shared" si="9"/>
        <v>2.8571428571428571E-2</v>
      </c>
      <c r="H22" s="7">
        <f t="shared" si="9"/>
        <v>0.16</v>
      </c>
      <c r="I22" s="7">
        <f t="shared" si="9"/>
        <v>1.4285714285714285E-2</v>
      </c>
      <c r="J22" s="7">
        <f t="shared" si="9"/>
        <v>1</v>
      </c>
    </row>
    <row r="23" spans="2:10" x14ac:dyDescent="0.2">
      <c r="B23" t="s">
        <v>17</v>
      </c>
      <c r="C23" s="3">
        <v>13</v>
      </c>
      <c r="D23" s="3">
        <v>154</v>
      </c>
      <c r="E23" s="3"/>
      <c r="F23" s="3">
        <v>1</v>
      </c>
      <c r="G23" s="3">
        <v>8</v>
      </c>
      <c r="H23" s="3">
        <v>40</v>
      </c>
      <c r="I23" s="3">
        <v>10</v>
      </c>
      <c r="J23" s="3">
        <f>SUM(C23:I23)</f>
        <v>226</v>
      </c>
    </row>
    <row r="24" spans="2:10" x14ac:dyDescent="0.2">
      <c r="C24" s="7">
        <f t="shared" ref="C24:J24" si="10">C23/$J23</f>
        <v>5.7522123893805309E-2</v>
      </c>
      <c r="D24" s="7">
        <f t="shared" si="10"/>
        <v>0.68141592920353977</v>
      </c>
      <c r="E24" s="7">
        <f t="shared" si="10"/>
        <v>0</v>
      </c>
      <c r="F24" s="7">
        <f t="shared" si="10"/>
        <v>4.4247787610619468E-3</v>
      </c>
      <c r="G24" s="7">
        <f t="shared" si="10"/>
        <v>3.5398230088495575E-2</v>
      </c>
      <c r="H24" s="7">
        <f t="shared" si="10"/>
        <v>0.17699115044247787</v>
      </c>
      <c r="I24" s="7">
        <f t="shared" si="10"/>
        <v>4.4247787610619468E-2</v>
      </c>
      <c r="J24" s="7">
        <f t="shared" si="10"/>
        <v>1</v>
      </c>
    </row>
    <row r="25" spans="2:10" x14ac:dyDescent="0.2">
      <c r="B25" t="s">
        <v>18</v>
      </c>
      <c r="C25" s="3">
        <v>17</v>
      </c>
      <c r="D25" s="3">
        <v>58</v>
      </c>
      <c r="E25" s="3"/>
      <c r="F25" s="3"/>
      <c r="G25" s="3">
        <v>6</v>
      </c>
      <c r="H25" s="3">
        <v>16</v>
      </c>
      <c r="I25" s="3">
        <v>3</v>
      </c>
      <c r="J25" s="3">
        <f>SUM(C25:I25)</f>
        <v>100</v>
      </c>
    </row>
    <row r="26" spans="2:10" x14ac:dyDescent="0.2">
      <c r="C26" s="7">
        <f t="shared" ref="C26:J26" si="11">C25/$J25</f>
        <v>0.17</v>
      </c>
      <c r="D26" s="7">
        <f t="shared" si="11"/>
        <v>0.57999999999999996</v>
      </c>
      <c r="E26" s="7">
        <f t="shared" si="11"/>
        <v>0</v>
      </c>
      <c r="F26" s="7">
        <f t="shared" si="11"/>
        <v>0</v>
      </c>
      <c r="G26" s="7">
        <f t="shared" si="11"/>
        <v>0.06</v>
      </c>
      <c r="H26" s="7">
        <f t="shared" si="11"/>
        <v>0.16</v>
      </c>
      <c r="I26" s="7">
        <f t="shared" si="11"/>
        <v>0.03</v>
      </c>
      <c r="J26" s="7">
        <f t="shared" si="11"/>
        <v>1</v>
      </c>
    </row>
    <row r="27" spans="2:10" x14ac:dyDescent="0.2">
      <c r="B27" t="s">
        <v>19</v>
      </c>
      <c r="C27" s="3">
        <v>16</v>
      </c>
      <c r="D27" s="3">
        <v>34</v>
      </c>
      <c r="E27" s="3"/>
      <c r="F27" s="3"/>
      <c r="G27" s="3">
        <v>3</v>
      </c>
      <c r="H27" s="3">
        <v>13</v>
      </c>
      <c r="I27" s="3"/>
      <c r="J27" s="3">
        <f>SUM(C27:I27)</f>
        <v>66</v>
      </c>
    </row>
    <row r="28" spans="2:10" x14ac:dyDescent="0.2">
      <c r="C28" s="7">
        <f t="shared" ref="C28:J28" si="12">C27/$J27</f>
        <v>0.24242424242424243</v>
      </c>
      <c r="D28" s="7">
        <f t="shared" si="12"/>
        <v>0.51515151515151514</v>
      </c>
      <c r="E28" s="7">
        <f t="shared" si="12"/>
        <v>0</v>
      </c>
      <c r="F28" s="7">
        <f t="shared" si="12"/>
        <v>0</v>
      </c>
      <c r="G28" s="7">
        <f t="shared" si="12"/>
        <v>4.5454545454545456E-2</v>
      </c>
      <c r="H28" s="7">
        <f t="shared" si="12"/>
        <v>0.19696969696969696</v>
      </c>
      <c r="I28" s="7">
        <f t="shared" si="12"/>
        <v>0</v>
      </c>
      <c r="J28" s="7">
        <f t="shared" si="12"/>
        <v>1</v>
      </c>
    </row>
    <row r="29" spans="2:10" x14ac:dyDescent="0.2">
      <c r="B29" t="s">
        <v>20</v>
      </c>
      <c r="C29" s="3">
        <v>32</v>
      </c>
      <c r="D29" s="3">
        <v>13</v>
      </c>
      <c r="E29" s="3"/>
      <c r="F29" s="3"/>
      <c r="G29" s="3">
        <v>4</v>
      </c>
      <c r="H29" s="3">
        <v>11</v>
      </c>
      <c r="I29" s="3">
        <v>1</v>
      </c>
      <c r="J29" s="3">
        <f>SUM(C29:I29)</f>
        <v>61</v>
      </c>
    </row>
    <row r="30" spans="2:10" x14ac:dyDescent="0.2">
      <c r="C30" s="7">
        <f t="shared" ref="C30:J30" si="13">C29/$J29</f>
        <v>0.52459016393442626</v>
      </c>
      <c r="D30" s="7">
        <f t="shared" si="13"/>
        <v>0.21311475409836064</v>
      </c>
      <c r="E30" s="7">
        <f t="shared" si="13"/>
        <v>0</v>
      </c>
      <c r="F30" s="7">
        <f t="shared" si="13"/>
        <v>0</v>
      </c>
      <c r="G30" s="7">
        <f t="shared" si="13"/>
        <v>6.5573770491803282E-2</v>
      </c>
      <c r="H30" s="7">
        <f t="shared" si="13"/>
        <v>0.18032786885245902</v>
      </c>
      <c r="I30" s="7">
        <f t="shared" si="13"/>
        <v>1.6393442622950821E-2</v>
      </c>
      <c r="J30" s="7">
        <f t="shared" si="13"/>
        <v>1</v>
      </c>
    </row>
    <row r="31" spans="2:10" x14ac:dyDescent="0.2">
      <c r="B31" t="s">
        <v>21</v>
      </c>
      <c r="C31" s="3">
        <v>5</v>
      </c>
      <c r="D31" s="3">
        <v>5</v>
      </c>
      <c r="E31" s="3"/>
      <c r="F31" s="3"/>
      <c r="G31" s="3">
        <v>3</v>
      </c>
      <c r="H31" s="3">
        <v>9</v>
      </c>
      <c r="I31" s="3">
        <v>1</v>
      </c>
      <c r="J31" s="3">
        <f>SUM(C31:I31)</f>
        <v>23</v>
      </c>
    </row>
    <row r="32" spans="2:10" x14ac:dyDescent="0.2">
      <c r="C32" s="7">
        <f t="shared" ref="C32:J32" si="14">C31/$J31</f>
        <v>0.21739130434782608</v>
      </c>
      <c r="D32" s="7">
        <f t="shared" si="14"/>
        <v>0.21739130434782608</v>
      </c>
      <c r="E32" s="7">
        <f t="shared" si="14"/>
        <v>0</v>
      </c>
      <c r="F32" s="7">
        <f t="shared" si="14"/>
        <v>0</v>
      </c>
      <c r="G32" s="7">
        <f t="shared" si="14"/>
        <v>0.13043478260869565</v>
      </c>
      <c r="H32" s="7">
        <f t="shared" si="14"/>
        <v>0.39130434782608697</v>
      </c>
      <c r="I32" s="7">
        <f t="shared" si="14"/>
        <v>4.3478260869565216E-2</v>
      </c>
      <c r="J32" s="7">
        <f t="shared" si="14"/>
        <v>1</v>
      </c>
    </row>
    <row r="33" spans="2:10" x14ac:dyDescent="0.2">
      <c r="B33" t="s">
        <v>22</v>
      </c>
      <c r="C33" s="3"/>
      <c r="D33" s="3">
        <v>7</v>
      </c>
      <c r="E33" s="3"/>
      <c r="F33" s="3"/>
      <c r="G33" s="3">
        <v>3</v>
      </c>
      <c r="H33" s="3">
        <v>1</v>
      </c>
      <c r="I33" s="3"/>
      <c r="J33" s="3">
        <f>SUM(C33:I33)</f>
        <v>11</v>
      </c>
    </row>
    <row r="34" spans="2:10" x14ac:dyDescent="0.2">
      <c r="C34" s="7">
        <f t="shared" ref="C34:J34" si="15">C33/$J33</f>
        <v>0</v>
      </c>
      <c r="D34" s="7">
        <f t="shared" si="15"/>
        <v>0.63636363636363635</v>
      </c>
      <c r="E34" s="7">
        <f t="shared" si="15"/>
        <v>0</v>
      </c>
      <c r="F34" s="7">
        <f t="shared" si="15"/>
        <v>0</v>
      </c>
      <c r="G34" s="7">
        <f t="shared" si="15"/>
        <v>0.27272727272727271</v>
      </c>
      <c r="H34" s="7">
        <f t="shared" si="15"/>
        <v>9.0909090909090912E-2</v>
      </c>
      <c r="I34" s="7">
        <f t="shared" si="15"/>
        <v>0</v>
      </c>
      <c r="J34" s="7">
        <f t="shared" si="15"/>
        <v>1</v>
      </c>
    </row>
    <row r="35" spans="2:10" x14ac:dyDescent="0.2">
      <c r="B35" t="s">
        <v>23</v>
      </c>
      <c r="C35" s="3">
        <v>147</v>
      </c>
      <c r="D35" s="3">
        <v>341</v>
      </c>
      <c r="E35" s="3">
        <v>24</v>
      </c>
      <c r="F35" s="3">
        <v>7</v>
      </c>
      <c r="G35" s="3">
        <v>4</v>
      </c>
      <c r="H35" s="3">
        <v>11</v>
      </c>
      <c r="I35" s="3">
        <v>1</v>
      </c>
      <c r="J35" s="3">
        <f>SUM(C35:I35)</f>
        <v>535</v>
      </c>
    </row>
    <row r="36" spans="2:10" x14ac:dyDescent="0.2">
      <c r="C36" s="7">
        <f t="shared" ref="C36:J36" si="16">C35/$J35</f>
        <v>0.27476635514018694</v>
      </c>
      <c r="D36" s="7">
        <f t="shared" si="16"/>
        <v>0.63738317757009344</v>
      </c>
      <c r="E36" s="7">
        <f t="shared" si="16"/>
        <v>4.4859813084112146E-2</v>
      </c>
      <c r="F36" s="7">
        <f t="shared" si="16"/>
        <v>1.3084112149532711E-2</v>
      </c>
      <c r="G36" s="7">
        <f t="shared" si="16"/>
        <v>7.4766355140186919E-3</v>
      </c>
      <c r="H36" s="7">
        <f t="shared" si="16"/>
        <v>2.0560747663551402E-2</v>
      </c>
      <c r="I36" s="7">
        <f t="shared" si="16"/>
        <v>1.869158878504673E-3</v>
      </c>
      <c r="J36" s="7">
        <f t="shared" si="16"/>
        <v>1</v>
      </c>
    </row>
    <row r="37" spans="2:10" x14ac:dyDescent="0.2">
      <c r="B37" t="s">
        <v>6</v>
      </c>
      <c r="C37" s="3">
        <f>C3+C5+C7+C9+C11+C13+C15+C17+C19+C21+C23+C25+C27+C29+C31+C33+C35</f>
        <v>67842</v>
      </c>
      <c r="D37" s="3">
        <f t="shared" ref="D37:J37" si="17">D3+D5+D7+D9+D11+D13+D15+D17+D19+D21+D23+D25+D27+D29+D31+D33+D35</f>
        <v>145805</v>
      </c>
      <c r="E37" s="3">
        <f t="shared" si="17"/>
        <v>748</v>
      </c>
      <c r="F37" s="3">
        <f t="shared" si="17"/>
        <v>2786</v>
      </c>
      <c r="G37" s="3">
        <f t="shared" si="17"/>
        <v>258</v>
      </c>
      <c r="H37" s="3">
        <f t="shared" si="17"/>
        <v>2906</v>
      </c>
      <c r="I37" s="3">
        <f t="shared" si="17"/>
        <v>563</v>
      </c>
      <c r="J37" s="3">
        <f t="shared" si="17"/>
        <v>220908</v>
      </c>
    </row>
    <row r="38" spans="2:10" x14ac:dyDescent="0.2">
      <c r="C38" s="13">
        <f>C37/$J37</f>
        <v>0.30710522027269271</v>
      </c>
      <c r="D38" s="13">
        <f t="shared" ref="D38:J38" si="18">D37/$J37</f>
        <v>0.66002589313198257</v>
      </c>
      <c r="E38" s="13">
        <f t="shared" si="18"/>
        <v>3.3860249515635468E-3</v>
      </c>
      <c r="F38" s="13">
        <f t="shared" si="18"/>
        <v>1.2611584913176526E-2</v>
      </c>
      <c r="G38" s="13">
        <f t="shared" si="18"/>
        <v>1.1679070020098865E-3</v>
      </c>
      <c r="H38" s="13">
        <f t="shared" si="18"/>
        <v>1.3154797472250892E-2</v>
      </c>
      <c r="I38" s="13">
        <f t="shared" si="18"/>
        <v>2.5485722563238994E-3</v>
      </c>
      <c r="J38" s="13">
        <f t="shared" si="18"/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21"/>
  <sheetViews>
    <sheetView workbookViewId="0">
      <selection activeCell="K26" sqref="K26"/>
    </sheetView>
  </sheetViews>
  <sheetFormatPr baseColWidth="10" defaultRowHeight="16" x14ac:dyDescent="0.2"/>
  <sheetData>
    <row r="2" spans="2:12" x14ac:dyDescent="0.2">
      <c r="B2" t="s">
        <v>0</v>
      </c>
      <c r="C2" s="4" t="s">
        <v>41</v>
      </c>
      <c r="D2" s="4"/>
      <c r="E2" s="4" t="s">
        <v>42</v>
      </c>
      <c r="F2" s="4"/>
      <c r="G2" s="4" t="s">
        <v>40</v>
      </c>
      <c r="H2" s="4"/>
      <c r="I2" s="4" t="s">
        <v>43</v>
      </c>
      <c r="J2" s="4"/>
      <c r="K2" s="2" t="s">
        <v>6</v>
      </c>
    </row>
    <row r="3" spans="2:12" x14ac:dyDescent="0.2">
      <c r="B3" t="s">
        <v>7</v>
      </c>
      <c r="C3" s="3">
        <v>13</v>
      </c>
      <c r="D3" s="7">
        <f>C3/C$20</f>
        <v>1.841620626151013E-3</v>
      </c>
      <c r="E3" s="3">
        <v>200</v>
      </c>
      <c r="F3" s="7">
        <f>E3/E$20</f>
        <v>0.19193857965451055</v>
      </c>
      <c r="G3" s="3">
        <v>25778</v>
      </c>
      <c r="H3" s="7">
        <f t="shared" ref="H3:H20" si="0">G3/G$20</f>
        <v>0.12309646488040379</v>
      </c>
      <c r="I3" s="3">
        <v>301</v>
      </c>
      <c r="J3" s="7">
        <f t="shared" ref="J3:J20" si="1">I3/I$20</f>
        <v>8.8685916322922803E-2</v>
      </c>
      <c r="K3" s="3">
        <f>C3+E3+G3+I3</f>
        <v>26292</v>
      </c>
      <c r="L3" s="7"/>
    </row>
    <row r="4" spans="2:12" x14ac:dyDescent="0.2">
      <c r="B4" t="s">
        <v>8</v>
      </c>
      <c r="C4" s="3">
        <v>11</v>
      </c>
      <c r="D4" s="7">
        <f t="shared" ref="D4:F20" si="2">C4/C$20</f>
        <v>1.5582943759739341E-3</v>
      </c>
      <c r="E4" s="3">
        <v>556</v>
      </c>
      <c r="F4" s="7">
        <f t="shared" si="2"/>
        <v>0.53358925143953939</v>
      </c>
      <c r="G4" s="3">
        <v>29822</v>
      </c>
      <c r="H4" s="7">
        <f t="shared" si="0"/>
        <v>0.14240758692153782</v>
      </c>
      <c r="I4" s="3">
        <v>1019</v>
      </c>
      <c r="J4" s="7">
        <f t="shared" si="1"/>
        <v>0.30023571007660577</v>
      </c>
      <c r="K4" s="3">
        <f t="shared" ref="K4:K20" si="3">C4+E4+G4+I4</f>
        <v>31408</v>
      </c>
      <c r="L4" s="7"/>
    </row>
    <row r="5" spans="2:12" x14ac:dyDescent="0.2">
      <c r="B5" t="s">
        <v>9</v>
      </c>
      <c r="C5" s="3">
        <v>66</v>
      </c>
      <c r="D5" s="7">
        <f t="shared" si="2"/>
        <v>9.3497662558436039E-3</v>
      </c>
      <c r="E5" s="3">
        <v>146</v>
      </c>
      <c r="F5" s="7">
        <f t="shared" si="2"/>
        <v>0.14011516314779271</v>
      </c>
      <c r="G5" s="3">
        <v>69791</v>
      </c>
      <c r="H5" s="7">
        <f t="shared" si="0"/>
        <v>0.33326966329692997</v>
      </c>
      <c r="I5" s="3">
        <v>1126</v>
      </c>
      <c r="J5" s="7">
        <f t="shared" si="1"/>
        <v>0.33176193282262817</v>
      </c>
      <c r="K5" s="3">
        <f t="shared" si="3"/>
        <v>71129</v>
      </c>
      <c r="L5" s="7"/>
    </row>
    <row r="6" spans="2:12" x14ac:dyDescent="0.2">
      <c r="B6" t="s">
        <v>10</v>
      </c>
      <c r="C6" s="3">
        <v>255</v>
      </c>
      <c r="D6" s="7">
        <f t="shared" si="2"/>
        <v>3.6124096897577562E-2</v>
      </c>
      <c r="E6" s="3">
        <v>103</v>
      </c>
      <c r="F6" s="7">
        <f t="shared" si="2"/>
        <v>9.8848368522072932E-2</v>
      </c>
      <c r="G6" s="3">
        <v>58517</v>
      </c>
      <c r="H6" s="7">
        <f t="shared" si="0"/>
        <v>0.27943346401608304</v>
      </c>
      <c r="I6" s="3">
        <v>472</v>
      </c>
      <c r="J6" s="7">
        <f t="shared" si="1"/>
        <v>0.1390689451974072</v>
      </c>
      <c r="K6" s="3">
        <f t="shared" si="3"/>
        <v>59347</v>
      </c>
      <c r="L6" s="7"/>
    </row>
    <row r="7" spans="2:12" x14ac:dyDescent="0.2">
      <c r="B7" t="s">
        <v>11</v>
      </c>
      <c r="C7" s="3">
        <v>681</v>
      </c>
      <c r="D7" s="7">
        <f t="shared" si="2"/>
        <v>9.6472588185295374E-2</v>
      </c>
      <c r="E7" s="3">
        <v>15</v>
      </c>
      <c r="F7" s="7">
        <f t="shared" si="2"/>
        <v>1.4395393474088292E-2</v>
      </c>
      <c r="G7" s="3">
        <v>17396</v>
      </c>
      <c r="H7" s="7">
        <f t="shared" si="0"/>
        <v>8.3070296495442023E-2</v>
      </c>
      <c r="I7" s="3">
        <v>269</v>
      </c>
      <c r="J7" s="7">
        <f t="shared" si="1"/>
        <v>7.9257513258691806E-2</v>
      </c>
      <c r="K7" s="3">
        <f t="shared" si="3"/>
        <v>18361</v>
      </c>
      <c r="L7" s="7"/>
    </row>
    <row r="8" spans="2:12" x14ac:dyDescent="0.2">
      <c r="B8" t="s">
        <v>12</v>
      </c>
      <c r="C8" s="3">
        <v>1814</v>
      </c>
      <c r="D8" s="7">
        <f t="shared" si="2"/>
        <v>0.25697690891061059</v>
      </c>
      <c r="E8" s="3">
        <v>10</v>
      </c>
      <c r="F8" s="7">
        <f t="shared" si="2"/>
        <v>9.5969289827255271E-3</v>
      </c>
      <c r="G8" s="3">
        <v>4784</v>
      </c>
      <c r="H8" s="7">
        <f t="shared" si="0"/>
        <v>2.2844809061519582E-2</v>
      </c>
      <c r="I8" s="3">
        <v>128</v>
      </c>
      <c r="J8" s="7">
        <f t="shared" si="1"/>
        <v>3.7713612256923983E-2</v>
      </c>
      <c r="K8" s="3">
        <f t="shared" si="3"/>
        <v>6736</v>
      </c>
      <c r="L8" s="7"/>
    </row>
    <row r="9" spans="2:12" x14ac:dyDescent="0.2">
      <c r="B9" t="s">
        <v>13</v>
      </c>
      <c r="C9" s="3">
        <v>1603</v>
      </c>
      <c r="D9" s="7">
        <f t="shared" si="2"/>
        <v>0.22708598951692874</v>
      </c>
      <c r="E9" s="3">
        <v>6</v>
      </c>
      <c r="F9" s="7">
        <f t="shared" si="2"/>
        <v>5.7581573896353169E-3</v>
      </c>
      <c r="G9" s="3">
        <v>1717</v>
      </c>
      <c r="H9" s="7">
        <f t="shared" si="0"/>
        <v>8.1991089378405345E-3</v>
      </c>
      <c r="I9" s="3">
        <v>31</v>
      </c>
      <c r="J9" s="7">
        <f t="shared" si="1"/>
        <v>9.1337654684737774E-3</v>
      </c>
      <c r="K9" s="3">
        <f t="shared" si="3"/>
        <v>3357</v>
      </c>
      <c r="L9" s="7"/>
    </row>
    <row r="10" spans="2:12" x14ac:dyDescent="0.2">
      <c r="B10" t="s">
        <v>14</v>
      </c>
      <c r="C10" s="3">
        <v>1259</v>
      </c>
      <c r="D10" s="7">
        <f t="shared" si="2"/>
        <v>0.17835387448647116</v>
      </c>
      <c r="E10" s="3">
        <v>2</v>
      </c>
      <c r="F10" s="7">
        <f t="shared" si="2"/>
        <v>1.9193857965451055E-3</v>
      </c>
      <c r="G10" s="3">
        <v>611</v>
      </c>
      <c r="H10" s="7">
        <f t="shared" si="0"/>
        <v>2.9176794181832075E-3</v>
      </c>
      <c r="I10" s="3">
        <v>20</v>
      </c>
      <c r="J10" s="7">
        <f t="shared" si="1"/>
        <v>5.8927519151443725E-3</v>
      </c>
      <c r="K10" s="3">
        <f t="shared" si="3"/>
        <v>1892</v>
      </c>
      <c r="L10" s="7"/>
    </row>
    <row r="11" spans="2:12" x14ac:dyDescent="0.2">
      <c r="B11" t="s">
        <v>15</v>
      </c>
      <c r="C11" s="3">
        <v>696</v>
      </c>
      <c r="D11" s="7">
        <f t="shared" si="2"/>
        <v>9.8597535061623456E-2</v>
      </c>
      <c r="E11" s="3">
        <v>1</v>
      </c>
      <c r="F11" s="7">
        <f t="shared" si="2"/>
        <v>9.5969289827255275E-4</v>
      </c>
      <c r="G11" s="3">
        <v>307</v>
      </c>
      <c r="H11" s="7">
        <f t="shared" si="0"/>
        <v>1.4660025881869797E-3</v>
      </c>
      <c r="I11" s="3">
        <v>10</v>
      </c>
      <c r="J11" s="7">
        <f t="shared" si="1"/>
        <v>2.9463759575721863E-3</v>
      </c>
      <c r="K11" s="3">
        <f t="shared" si="3"/>
        <v>1014</v>
      </c>
      <c r="L11" s="7"/>
    </row>
    <row r="12" spans="2:12" x14ac:dyDescent="0.2">
      <c r="B12" t="s">
        <v>16</v>
      </c>
      <c r="C12" s="3">
        <v>271</v>
      </c>
      <c r="D12" s="7">
        <f t="shared" si="2"/>
        <v>3.8390706898994195E-2</v>
      </c>
      <c r="E12" s="3"/>
      <c r="F12" s="7">
        <f t="shared" si="2"/>
        <v>0</v>
      </c>
      <c r="G12" s="3">
        <v>77</v>
      </c>
      <c r="H12" s="7">
        <f t="shared" si="0"/>
        <v>3.6769446022930763E-4</v>
      </c>
      <c r="I12" s="3">
        <v>2</v>
      </c>
      <c r="J12" s="7">
        <f t="shared" si="1"/>
        <v>5.8927519151443723E-4</v>
      </c>
      <c r="K12" s="3">
        <f t="shared" si="3"/>
        <v>350</v>
      </c>
      <c r="L12" s="7"/>
    </row>
    <row r="13" spans="2:12" x14ac:dyDescent="0.2">
      <c r="B13" t="s">
        <v>17</v>
      </c>
      <c r="C13" s="3">
        <v>192</v>
      </c>
      <c r="D13" s="7">
        <f t="shared" si="2"/>
        <v>2.7199320016999574E-2</v>
      </c>
      <c r="E13" s="3"/>
      <c r="F13" s="7">
        <f t="shared" si="2"/>
        <v>0</v>
      </c>
      <c r="G13" s="3">
        <v>32</v>
      </c>
      <c r="H13" s="7">
        <f t="shared" si="0"/>
        <v>1.5280808736802394E-4</v>
      </c>
      <c r="I13" s="3">
        <v>2</v>
      </c>
      <c r="J13" s="7">
        <f t="shared" si="1"/>
        <v>5.8927519151443723E-4</v>
      </c>
      <c r="K13" s="3">
        <f t="shared" si="3"/>
        <v>226</v>
      </c>
      <c r="L13" s="7"/>
    </row>
    <row r="14" spans="2:12" x14ac:dyDescent="0.2">
      <c r="B14" t="s">
        <v>18</v>
      </c>
      <c r="C14" s="3">
        <v>67</v>
      </c>
      <c r="D14" s="7">
        <f t="shared" si="2"/>
        <v>9.4914293809321426E-3</v>
      </c>
      <c r="E14" s="3"/>
      <c r="F14" s="7">
        <f t="shared" si="2"/>
        <v>0</v>
      </c>
      <c r="G14" s="3">
        <v>32</v>
      </c>
      <c r="H14" s="7">
        <f t="shared" si="0"/>
        <v>1.5280808736802394E-4</v>
      </c>
      <c r="I14" s="3">
        <v>1</v>
      </c>
      <c r="J14" s="7">
        <f t="shared" si="1"/>
        <v>2.9463759575721861E-4</v>
      </c>
      <c r="K14" s="3">
        <f t="shared" si="3"/>
        <v>100</v>
      </c>
      <c r="L14" s="7"/>
    </row>
    <row r="15" spans="2:12" x14ac:dyDescent="0.2">
      <c r="B15" t="s">
        <v>19</v>
      </c>
      <c r="C15" s="3">
        <v>46</v>
      </c>
      <c r="D15" s="7">
        <f t="shared" si="2"/>
        <v>6.5165037540728145E-3</v>
      </c>
      <c r="E15" s="3"/>
      <c r="F15" s="7">
        <f t="shared" si="2"/>
        <v>0</v>
      </c>
      <c r="G15" s="3">
        <v>18</v>
      </c>
      <c r="H15" s="7">
        <f t="shared" si="0"/>
        <v>8.5954549144513469E-5</v>
      </c>
      <c r="I15" s="3">
        <v>2</v>
      </c>
      <c r="J15" s="7">
        <f t="shared" si="1"/>
        <v>5.8927519151443723E-4</v>
      </c>
      <c r="K15" s="3">
        <f t="shared" si="3"/>
        <v>66</v>
      </c>
      <c r="L15" s="7"/>
    </row>
    <row r="16" spans="2:12" x14ac:dyDescent="0.2">
      <c r="B16" t="s">
        <v>20</v>
      </c>
      <c r="C16" s="3">
        <v>27</v>
      </c>
      <c r="D16" s="7">
        <f t="shared" si="2"/>
        <v>3.824904377390565E-3</v>
      </c>
      <c r="E16" s="3"/>
      <c r="F16" s="7">
        <f t="shared" si="2"/>
        <v>0</v>
      </c>
      <c r="G16" s="3">
        <v>34</v>
      </c>
      <c r="H16" s="7">
        <f t="shared" si="0"/>
        <v>1.6235859282852545E-4</v>
      </c>
      <c r="I16" s="3"/>
      <c r="J16" s="7">
        <f t="shared" si="1"/>
        <v>0</v>
      </c>
      <c r="K16" s="3">
        <f t="shared" si="3"/>
        <v>61</v>
      </c>
      <c r="L16" s="7"/>
    </row>
    <row r="17" spans="2:12" x14ac:dyDescent="0.2">
      <c r="B17" t="s">
        <v>21</v>
      </c>
      <c r="C17" s="3">
        <v>17</v>
      </c>
      <c r="D17" s="7">
        <f t="shared" si="2"/>
        <v>2.4082731265051708E-3</v>
      </c>
      <c r="E17" s="3"/>
      <c r="F17" s="7">
        <f t="shared" si="2"/>
        <v>0</v>
      </c>
      <c r="G17" s="3">
        <v>6</v>
      </c>
      <c r="H17" s="7">
        <f t="shared" si="0"/>
        <v>2.8651516381504492E-5</v>
      </c>
      <c r="I17" s="3"/>
      <c r="J17" s="7">
        <f t="shared" si="1"/>
        <v>0</v>
      </c>
      <c r="K17" s="3">
        <f t="shared" si="3"/>
        <v>23</v>
      </c>
      <c r="L17" s="7"/>
    </row>
    <row r="18" spans="2:12" x14ac:dyDescent="0.2">
      <c r="B18" t="s">
        <v>22</v>
      </c>
      <c r="C18" s="3">
        <v>7</v>
      </c>
      <c r="D18" s="7">
        <f t="shared" si="2"/>
        <v>9.9164187561977626E-4</v>
      </c>
      <c r="E18" s="3"/>
      <c r="F18" s="7">
        <f t="shared" si="2"/>
        <v>0</v>
      </c>
      <c r="G18" s="3">
        <v>4</v>
      </c>
      <c r="H18" s="7">
        <f t="shared" si="0"/>
        <v>1.9101010921002992E-5</v>
      </c>
      <c r="I18" s="3"/>
      <c r="J18" s="7">
        <f t="shared" si="1"/>
        <v>0</v>
      </c>
      <c r="K18" s="3">
        <f t="shared" si="3"/>
        <v>11</v>
      </c>
      <c r="L18" s="7"/>
    </row>
    <row r="19" spans="2:12" x14ac:dyDescent="0.2">
      <c r="B19" t="s">
        <v>23</v>
      </c>
      <c r="C19" s="3">
        <v>34</v>
      </c>
      <c r="D19" s="7">
        <f t="shared" si="2"/>
        <v>4.8165462530103415E-3</v>
      </c>
      <c r="E19" s="3">
        <v>3</v>
      </c>
      <c r="F19" s="7">
        <f t="shared" si="2"/>
        <v>2.8790786948176585E-3</v>
      </c>
      <c r="G19" s="3">
        <v>487</v>
      </c>
      <c r="H19" s="7">
        <f t="shared" si="0"/>
        <v>2.3255480796321145E-3</v>
      </c>
      <c r="I19" s="3">
        <v>11</v>
      </c>
      <c r="J19" s="7">
        <f t="shared" si="1"/>
        <v>3.2410135533294049E-3</v>
      </c>
      <c r="K19" s="3">
        <f t="shared" si="3"/>
        <v>535</v>
      </c>
      <c r="L19" s="7"/>
    </row>
    <row r="20" spans="2:12" x14ac:dyDescent="0.2">
      <c r="B20" t="s">
        <v>104</v>
      </c>
      <c r="C20" s="3">
        <f>SUM(C3:C19)</f>
        <v>7059</v>
      </c>
      <c r="D20" s="7">
        <f t="shared" si="2"/>
        <v>1</v>
      </c>
      <c r="E20" s="3">
        <f>SUM(E3:E19)</f>
        <v>1042</v>
      </c>
      <c r="F20" s="7">
        <f t="shared" si="2"/>
        <v>1</v>
      </c>
      <c r="G20" s="3">
        <f>SUM(G3:G19)</f>
        <v>209413</v>
      </c>
      <c r="H20" s="7">
        <f t="shared" si="0"/>
        <v>1</v>
      </c>
      <c r="I20" s="3">
        <f>SUM(I3:I19)</f>
        <v>3394</v>
      </c>
      <c r="J20" s="7">
        <f t="shared" si="1"/>
        <v>1</v>
      </c>
      <c r="K20" s="3">
        <f t="shared" si="3"/>
        <v>220908</v>
      </c>
      <c r="L20" s="7"/>
    </row>
    <row r="21" spans="2:12" x14ac:dyDescent="0.2">
      <c r="C21" s="7">
        <f>C20/$K20</f>
        <v>3.1954478787549569E-2</v>
      </c>
      <c r="D21" s="7"/>
      <c r="E21" s="7">
        <f>E20/$K20</f>
        <v>4.7168957212957432E-3</v>
      </c>
      <c r="F21" s="7"/>
      <c r="G21" s="7">
        <f>G20/$K20</f>
        <v>0.94796476361200133</v>
      </c>
      <c r="H21" s="7"/>
      <c r="I21" s="7">
        <f>I20/$K20</f>
        <v>1.5363861879153312E-2</v>
      </c>
      <c r="J21" s="7"/>
      <c r="K21" s="7">
        <f>K20/$K20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39"/>
  <sheetViews>
    <sheetView topLeftCell="A3" workbookViewId="0">
      <selection activeCell="C3" sqref="C3:I3"/>
    </sheetView>
  </sheetViews>
  <sheetFormatPr baseColWidth="10" defaultRowHeight="16" x14ac:dyDescent="0.2"/>
  <sheetData>
    <row r="2" spans="2:10" x14ac:dyDescent="0.2">
      <c r="C2" s="4" t="s">
        <v>153</v>
      </c>
      <c r="D2" s="4"/>
      <c r="E2" s="4"/>
      <c r="F2" s="4"/>
      <c r="G2" s="4"/>
      <c r="H2" s="4"/>
      <c r="I2" s="4"/>
      <c r="J2" s="4"/>
    </row>
    <row r="3" spans="2:10" x14ac:dyDescent="0.2">
      <c r="B3" t="s">
        <v>0</v>
      </c>
      <c r="C3" t="s">
        <v>186</v>
      </c>
      <c r="D3" t="s">
        <v>187</v>
      </c>
      <c r="E3" t="s">
        <v>188</v>
      </c>
      <c r="F3" t="s">
        <v>189</v>
      </c>
      <c r="G3" t="s">
        <v>4</v>
      </c>
      <c r="H3" t="s">
        <v>43</v>
      </c>
      <c r="I3" s="2" t="s">
        <v>149</v>
      </c>
    </row>
    <row r="4" spans="2:10" x14ac:dyDescent="0.2">
      <c r="B4" t="s">
        <v>7</v>
      </c>
      <c r="C4" s="3">
        <v>11</v>
      </c>
      <c r="D4" s="3">
        <v>16417</v>
      </c>
      <c r="E4" s="3">
        <v>64</v>
      </c>
      <c r="F4" s="3">
        <v>987</v>
      </c>
      <c r="G4" s="3">
        <v>35</v>
      </c>
      <c r="H4" s="3">
        <v>8778</v>
      </c>
      <c r="I4" s="3">
        <f>SUM(C4:H4)</f>
        <v>26292</v>
      </c>
      <c r="J4" s="7">
        <f>I4/I$38</f>
        <v>0.11901787169319354</v>
      </c>
    </row>
    <row r="5" spans="2:10" x14ac:dyDescent="0.2">
      <c r="C5" s="7">
        <f t="shared" ref="C5:I5" si="0">C4/$I4</f>
        <v>4.1837821390537048E-4</v>
      </c>
      <c r="D5" s="7">
        <f t="shared" si="0"/>
        <v>0.62441046706222425</v>
      </c>
      <c r="E5" s="7">
        <f t="shared" si="0"/>
        <v>2.4342005172676099E-3</v>
      </c>
      <c r="F5" s="7">
        <f t="shared" si="0"/>
        <v>3.7539936102236424E-2</v>
      </c>
      <c r="G5" s="7">
        <f t="shared" si="0"/>
        <v>1.3312034078807242E-3</v>
      </c>
      <c r="H5" s="7">
        <f t="shared" si="0"/>
        <v>0.33386581469648563</v>
      </c>
      <c r="I5" s="7">
        <f t="shared" si="0"/>
        <v>1</v>
      </c>
      <c r="J5" s="7"/>
    </row>
    <row r="6" spans="2:10" x14ac:dyDescent="0.2">
      <c r="B6" t="s">
        <v>8</v>
      </c>
      <c r="C6" s="3">
        <v>5</v>
      </c>
      <c r="D6" s="3">
        <v>4398</v>
      </c>
      <c r="E6" s="3">
        <v>177</v>
      </c>
      <c r="F6" s="3">
        <v>3568</v>
      </c>
      <c r="G6" s="3">
        <v>204</v>
      </c>
      <c r="H6" s="3">
        <v>23056</v>
      </c>
      <c r="I6" s="3">
        <f>SUM(C6:H6)</f>
        <v>31408</v>
      </c>
      <c r="J6" s="7">
        <f>I6/I$38</f>
        <v>0.14217683379506402</v>
      </c>
    </row>
    <row r="7" spans="2:10" x14ac:dyDescent="0.2">
      <c r="C7" s="7">
        <f t="shared" ref="C7:I7" si="1">C6/$I6</f>
        <v>1.5919510952623535E-4</v>
      </c>
      <c r="D7" s="7">
        <f t="shared" si="1"/>
        <v>0.14002801833927661</v>
      </c>
      <c r="E7" s="7">
        <f t="shared" si="1"/>
        <v>5.6355068772287317E-3</v>
      </c>
      <c r="F7" s="7">
        <f t="shared" si="1"/>
        <v>0.11360163015792155</v>
      </c>
      <c r="G7" s="7">
        <f t="shared" si="1"/>
        <v>6.4951604686704027E-3</v>
      </c>
      <c r="H7" s="7">
        <f t="shared" si="1"/>
        <v>0.73408048904737644</v>
      </c>
      <c r="I7" s="7">
        <f t="shared" si="1"/>
        <v>1</v>
      </c>
      <c r="J7" s="7"/>
    </row>
    <row r="8" spans="2:10" x14ac:dyDescent="0.2">
      <c r="B8" t="s">
        <v>9</v>
      </c>
      <c r="C8" s="3">
        <v>8</v>
      </c>
      <c r="D8" s="3">
        <v>1275</v>
      </c>
      <c r="E8" s="3">
        <v>102</v>
      </c>
      <c r="F8" s="3">
        <v>7776</v>
      </c>
      <c r="G8" s="3">
        <v>729</v>
      </c>
      <c r="H8" s="3">
        <v>61239</v>
      </c>
      <c r="I8" s="3">
        <f>SUM(C8:H8)</f>
        <v>71129</v>
      </c>
      <c r="J8" s="7">
        <f>I8/I$38</f>
        <v>0.32198471762000469</v>
      </c>
    </row>
    <row r="9" spans="2:10" x14ac:dyDescent="0.2">
      <c r="C9" s="7">
        <f t="shared" ref="C9:I9" si="2">C8/$I8</f>
        <v>1.1247170633637475E-4</v>
      </c>
      <c r="D9" s="7">
        <f t="shared" si="2"/>
        <v>1.7925178197359726E-2</v>
      </c>
      <c r="E9" s="7">
        <f t="shared" si="2"/>
        <v>1.4340142557887781E-3</v>
      </c>
      <c r="F9" s="7">
        <f t="shared" si="2"/>
        <v>0.10932249855895626</v>
      </c>
      <c r="G9" s="7">
        <f t="shared" si="2"/>
        <v>1.0248984239902149E-2</v>
      </c>
      <c r="H9" s="7">
        <f t="shared" si="2"/>
        <v>0.8609568530416567</v>
      </c>
      <c r="I9" s="7">
        <f t="shared" si="2"/>
        <v>1</v>
      </c>
      <c r="J9" s="7"/>
    </row>
    <row r="10" spans="2:10" x14ac:dyDescent="0.2">
      <c r="B10" t="s">
        <v>10</v>
      </c>
      <c r="C10" s="3">
        <v>8</v>
      </c>
      <c r="D10" s="3">
        <v>2410</v>
      </c>
      <c r="E10" s="3">
        <v>17</v>
      </c>
      <c r="F10" s="3">
        <v>6233</v>
      </c>
      <c r="G10" s="3">
        <v>1029</v>
      </c>
      <c r="H10" s="3">
        <v>49650</v>
      </c>
      <c r="I10" s="3">
        <f>SUM(C10:H10)</f>
        <v>59347</v>
      </c>
      <c r="J10" s="7">
        <f>I10/I$38</f>
        <v>0.2686502978615532</v>
      </c>
    </row>
    <row r="11" spans="2:10" x14ac:dyDescent="0.2">
      <c r="C11" s="7">
        <f t="shared" ref="C11:I11" si="3">C10/$I10</f>
        <v>1.3480041114125399E-4</v>
      </c>
      <c r="D11" s="7">
        <f t="shared" si="3"/>
        <v>4.0608623856302761E-2</v>
      </c>
      <c r="E11" s="7">
        <f t="shared" si="3"/>
        <v>2.8645087367516471E-4</v>
      </c>
      <c r="F11" s="7">
        <f t="shared" si="3"/>
        <v>0.10502637033042951</v>
      </c>
      <c r="G11" s="7">
        <f t="shared" si="3"/>
        <v>1.7338702883043792E-2</v>
      </c>
      <c r="H11" s="7">
        <f t="shared" si="3"/>
        <v>0.83660505164540755</v>
      </c>
      <c r="I11" s="7">
        <f t="shared" si="3"/>
        <v>1</v>
      </c>
      <c r="J11" s="7"/>
    </row>
    <row r="12" spans="2:10" x14ac:dyDescent="0.2">
      <c r="B12" t="s">
        <v>11</v>
      </c>
      <c r="C12" s="3">
        <v>2</v>
      </c>
      <c r="D12" s="3">
        <v>457</v>
      </c>
      <c r="E12" s="3">
        <v>4</v>
      </c>
      <c r="F12" s="3">
        <v>2582</v>
      </c>
      <c r="G12" s="3">
        <v>1374</v>
      </c>
      <c r="H12" s="3">
        <v>13942</v>
      </c>
      <c r="I12" s="3">
        <f>SUM(C12:H12)</f>
        <v>18361</v>
      </c>
      <c r="J12" s="7">
        <f>I12/I$38</f>
        <v>8.311604830970358E-2</v>
      </c>
    </row>
    <row r="13" spans="2:10" x14ac:dyDescent="0.2">
      <c r="C13" s="7">
        <f t="shared" ref="C13:I13" si="4">C12/$I12</f>
        <v>1.0892652905615162E-4</v>
      </c>
      <c r="D13" s="7">
        <f t="shared" si="4"/>
        <v>2.4889711889330646E-2</v>
      </c>
      <c r="E13" s="7">
        <f t="shared" si="4"/>
        <v>2.1785305811230325E-4</v>
      </c>
      <c r="F13" s="7">
        <f t="shared" si="4"/>
        <v>0.14062414901149176</v>
      </c>
      <c r="G13" s="7">
        <f t="shared" si="4"/>
        <v>7.4832525461576163E-2</v>
      </c>
      <c r="H13" s="7">
        <f t="shared" si="4"/>
        <v>0.759326834050433</v>
      </c>
      <c r="I13" s="7">
        <f t="shared" si="4"/>
        <v>1</v>
      </c>
      <c r="J13" s="7"/>
    </row>
    <row r="14" spans="2:10" x14ac:dyDescent="0.2">
      <c r="B14" t="s">
        <v>12</v>
      </c>
      <c r="C14" s="3">
        <v>1</v>
      </c>
      <c r="D14" s="3">
        <v>19</v>
      </c>
      <c r="E14" s="3">
        <v>4</v>
      </c>
      <c r="F14" s="3">
        <v>823</v>
      </c>
      <c r="G14" s="3">
        <v>1177</v>
      </c>
      <c r="H14" s="3">
        <v>4712</v>
      </c>
      <c r="I14" s="3">
        <f>SUM(C14:H14)</f>
        <v>6736</v>
      </c>
      <c r="J14" s="7">
        <f>I14/I$38</f>
        <v>3.0492331649374399E-2</v>
      </c>
    </row>
    <row r="15" spans="2:10" x14ac:dyDescent="0.2">
      <c r="C15" s="7">
        <f t="shared" ref="C15:I15" si="5">C14/$I14</f>
        <v>1.484560570071259E-4</v>
      </c>
      <c r="D15" s="7">
        <f t="shared" si="5"/>
        <v>2.8206650831353918E-3</v>
      </c>
      <c r="E15" s="7">
        <f t="shared" si="5"/>
        <v>5.9382422802850359E-4</v>
      </c>
      <c r="F15" s="7">
        <f t="shared" si="5"/>
        <v>0.12217933491686461</v>
      </c>
      <c r="G15" s="7">
        <f t="shared" si="5"/>
        <v>0.17473277909738719</v>
      </c>
      <c r="H15" s="7">
        <f t="shared" si="5"/>
        <v>0.6995249406175772</v>
      </c>
      <c r="I15" s="7">
        <f t="shared" si="5"/>
        <v>1</v>
      </c>
      <c r="J15" s="7"/>
    </row>
    <row r="16" spans="2:10" x14ac:dyDescent="0.2">
      <c r="B16" t="s">
        <v>13</v>
      </c>
      <c r="C16" s="3"/>
      <c r="D16" s="3">
        <v>7</v>
      </c>
      <c r="E16" s="3"/>
      <c r="F16" s="3">
        <v>389</v>
      </c>
      <c r="G16" s="3">
        <v>516</v>
      </c>
      <c r="H16" s="3">
        <v>2445</v>
      </c>
      <c r="I16" s="3">
        <f>SUM(C16:H16)</f>
        <v>3357</v>
      </c>
      <c r="J16" s="7">
        <f>I16/I$38</f>
        <v>1.5196371340105383E-2</v>
      </c>
    </row>
    <row r="17" spans="2:10" x14ac:dyDescent="0.2">
      <c r="C17" s="7">
        <f t="shared" ref="C17:I17" si="6">C16/$I16</f>
        <v>0</v>
      </c>
      <c r="D17" s="7">
        <f t="shared" si="6"/>
        <v>2.0851951146857312E-3</v>
      </c>
      <c r="E17" s="7">
        <f t="shared" si="6"/>
        <v>0</v>
      </c>
      <c r="F17" s="7">
        <f t="shared" si="6"/>
        <v>0.11587727137324992</v>
      </c>
      <c r="G17" s="7">
        <f t="shared" si="6"/>
        <v>0.15370866845397677</v>
      </c>
      <c r="H17" s="7">
        <f t="shared" si="6"/>
        <v>0.72832886505808758</v>
      </c>
      <c r="I17" s="7">
        <f t="shared" si="6"/>
        <v>1</v>
      </c>
      <c r="J17" s="7"/>
    </row>
    <row r="18" spans="2:10" x14ac:dyDescent="0.2">
      <c r="B18" t="s">
        <v>14</v>
      </c>
      <c r="C18" s="3">
        <v>1</v>
      </c>
      <c r="D18" s="3">
        <v>1</v>
      </c>
      <c r="E18" s="3">
        <v>1</v>
      </c>
      <c r="F18" s="3">
        <v>219</v>
      </c>
      <c r="G18" s="3">
        <v>372</v>
      </c>
      <c r="H18" s="3">
        <v>1298</v>
      </c>
      <c r="I18" s="3">
        <f>SUM(C18:H18)</f>
        <v>1892</v>
      </c>
      <c r="J18" s="7">
        <f>I18/I$38</f>
        <v>8.5646513480725009E-3</v>
      </c>
    </row>
    <row r="19" spans="2:10" x14ac:dyDescent="0.2">
      <c r="C19" s="7">
        <f t="shared" ref="C19:I19" si="7">C18/$I18</f>
        <v>5.2854122621564484E-4</v>
      </c>
      <c r="D19" s="7">
        <f t="shared" si="7"/>
        <v>5.2854122621564484E-4</v>
      </c>
      <c r="E19" s="7">
        <f t="shared" si="7"/>
        <v>5.2854122621564484E-4</v>
      </c>
      <c r="F19" s="7">
        <f t="shared" si="7"/>
        <v>0.11575052854122622</v>
      </c>
      <c r="G19" s="7">
        <f t="shared" si="7"/>
        <v>0.19661733615221988</v>
      </c>
      <c r="H19" s="7">
        <f t="shared" si="7"/>
        <v>0.68604651162790697</v>
      </c>
      <c r="I19" s="7">
        <f t="shared" si="7"/>
        <v>1</v>
      </c>
      <c r="J19" s="7"/>
    </row>
    <row r="20" spans="2:10" x14ac:dyDescent="0.2">
      <c r="B20" t="s">
        <v>15</v>
      </c>
      <c r="C20" s="3"/>
      <c r="D20" s="3">
        <v>2</v>
      </c>
      <c r="E20" s="3">
        <v>1</v>
      </c>
      <c r="F20" s="3">
        <v>146</v>
      </c>
      <c r="G20" s="3">
        <v>129</v>
      </c>
      <c r="H20" s="3">
        <v>736</v>
      </c>
      <c r="I20" s="3">
        <f>SUM(C20:H20)</f>
        <v>1014</v>
      </c>
      <c r="J20" s="7">
        <f>I20/I$38</f>
        <v>4.5901461241783913E-3</v>
      </c>
    </row>
    <row r="21" spans="2:10" x14ac:dyDescent="0.2">
      <c r="C21" s="7">
        <f t="shared" ref="C21:I21" si="8">C20/$I20</f>
        <v>0</v>
      </c>
      <c r="D21" s="7">
        <f t="shared" si="8"/>
        <v>1.9723865877712033E-3</v>
      </c>
      <c r="E21" s="7">
        <f t="shared" si="8"/>
        <v>9.8619329388560163E-4</v>
      </c>
      <c r="F21" s="7">
        <f t="shared" si="8"/>
        <v>0.14398422090729784</v>
      </c>
      <c r="G21" s="7">
        <f t="shared" si="8"/>
        <v>0.12721893491124261</v>
      </c>
      <c r="H21" s="7">
        <f t="shared" si="8"/>
        <v>0.7258382642998028</v>
      </c>
      <c r="I21" s="7">
        <f t="shared" si="8"/>
        <v>1</v>
      </c>
      <c r="J21" s="7"/>
    </row>
    <row r="22" spans="2:10" x14ac:dyDescent="0.2">
      <c r="B22" t="s">
        <v>16</v>
      </c>
      <c r="C22" s="3"/>
      <c r="D22" s="3"/>
      <c r="E22" s="3"/>
      <c r="F22" s="3">
        <v>56</v>
      </c>
      <c r="G22" s="3">
        <v>45</v>
      </c>
      <c r="H22" s="3">
        <v>249</v>
      </c>
      <c r="I22" s="3">
        <f>SUM(C22:H22)</f>
        <v>350</v>
      </c>
      <c r="J22" s="7">
        <f>I22/I$38</f>
        <v>1.5843699639669002E-3</v>
      </c>
    </row>
    <row r="23" spans="2:10" x14ac:dyDescent="0.2">
      <c r="C23" s="7">
        <f t="shared" ref="C23:I23" si="9">C22/$I22</f>
        <v>0</v>
      </c>
      <c r="D23" s="7">
        <f t="shared" si="9"/>
        <v>0</v>
      </c>
      <c r="E23" s="7">
        <f t="shared" si="9"/>
        <v>0</v>
      </c>
      <c r="F23" s="7">
        <f t="shared" si="9"/>
        <v>0.16</v>
      </c>
      <c r="G23" s="7">
        <f t="shared" si="9"/>
        <v>0.12857142857142856</v>
      </c>
      <c r="H23" s="7">
        <f t="shared" si="9"/>
        <v>0.71142857142857141</v>
      </c>
      <c r="I23" s="7">
        <f t="shared" si="9"/>
        <v>1</v>
      </c>
      <c r="J23" s="7"/>
    </row>
    <row r="24" spans="2:10" x14ac:dyDescent="0.2">
      <c r="B24" t="s">
        <v>17</v>
      </c>
      <c r="C24" s="3"/>
      <c r="D24" s="3">
        <v>1</v>
      </c>
      <c r="E24" s="3"/>
      <c r="F24" s="3">
        <v>26</v>
      </c>
      <c r="G24" s="3">
        <v>26</v>
      </c>
      <c r="H24" s="3">
        <v>173</v>
      </c>
      <c r="I24" s="3">
        <f>SUM(C24:H24)</f>
        <v>226</v>
      </c>
      <c r="J24" s="7">
        <f>I24/I$38</f>
        <v>1.0230503195900555E-3</v>
      </c>
    </row>
    <row r="25" spans="2:10" x14ac:dyDescent="0.2">
      <c r="C25" s="7">
        <f t="shared" ref="C25:I25" si="10">C24/$I24</f>
        <v>0</v>
      </c>
      <c r="D25" s="7">
        <f t="shared" si="10"/>
        <v>4.4247787610619468E-3</v>
      </c>
      <c r="E25" s="7">
        <f t="shared" si="10"/>
        <v>0</v>
      </c>
      <c r="F25" s="7">
        <f t="shared" si="10"/>
        <v>0.11504424778761062</v>
      </c>
      <c r="G25" s="7">
        <f t="shared" si="10"/>
        <v>0.11504424778761062</v>
      </c>
      <c r="H25" s="7">
        <f t="shared" si="10"/>
        <v>0.76548672566371678</v>
      </c>
      <c r="I25" s="7">
        <f t="shared" si="10"/>
        <v>1</v>
      </c>
      <c r="J25" s="7"/>
    </row>
    <row r="26" spans="2:10" x14ac:dyDescent="0.2">
      <c r="B26" t="s">
        <v>18</v>
      </c>
      <c r="C26" s="3"/>
      <c r="D26" s="3"/>
      <c r="E26" s="3"/>
      <c r="F26" s="3">
        <v>8</v>
      </c>
      <c r="G26" s="3">
        <v>7</v>
      </c>
      <c r="H26" s="3">
        <v>85</v>
      </c>
      <c r="I26" s="3">
        <f>SUM(C26:H26)</f>
        <v>100</v>
      </c>
      <c r="J26" s="7">
        <f>I26/I$38</f>
        <v>4.5267713256197151E-4</v>
      </c>
    </row>
    <row r="27" spans="2:10" x14ac:dyDescent="0.2">
      <c r="C27" s="7">
        <f t="shared" ref="C27:I27" si="11">C26/$I26</f>
        <v>0</v>
      </c>
      <c r="D27" s="7">
        <f t="shared" si="11"/>
        <v>0</v>
      </c>
      <c r="E27" s="7">
        <f t="shared" si="11"/>
        <v>0</v>
      </c>
      <c r="F27" s="7">
        <f t="shared" si="11"/>
        <v>0.08</v>
      </c>
      <c r="G27" s="7">
        <f t="shared" si="11"/>
        <v>7.0000000000000007E-2</v>
      </c>
      <c r="H27" s="7">
        <f t="shared" si="11"/>
        <v>0.85</v>
      </c>
      <c r="I27" s="7">
        <f t="shared" si="11"/>
        <v>1</v>
      </c>
      <c r="J27" s="7"/>
    </row>
    <row r="28" spans="2:10" x14ac:dyDescent="0.2">
      <c r="B28" t="s">
        <v>19</v>
      </c>
      <c r="C28" s="3"/>
      <c r="D28" s="3">
        <v>1</v>
      </c>
      <c r="E28" s="3"/>
      <c r="F28" s="3">
        <v>12</v>
      </c>
      <c r="G28" s="3">
        <v>2</v>
      </c>
      <c r="H28" s="3">
        <v>51</v>
      </c>
      <c r="I28" s="3">
        <f>SUM(C28:H28)</f>
        <v>66</v>
      </c>
      <c r="J28" s="7">
        <f>I28/I$38</f>
        <v>2.9876690749090117E-4</v>
      </c>
    </row>
    <row r="29" spans="2:10" x14ac:dyDescent="0.2">
      <c r="C29" s="7">
        <f t="shared" ref="C29:I29" si="12">C28/$I28</f>
        <v>0</v>
      </c>
      <c r="D29" s="7">
        <f t="shared" si="12"/>
        <v>1.5151515151515152E-2</v>
      </c>
      <c r="E29" s="7">
        <f t="shared" si="12"/>
        <v>0</v>
      </c>
      <c r="F29" s="7">
        <f t="shared" si="12"/>
        <v>0.18181818181818182</v>
      </c>
      <c r="G29" s="7">
        <f t="shared" si="12"/>
        <v>3.0303030303030304E-2</v>
      </c>
      <c r="H29" s="7">
        <f t="shared" si="12"/>
        <v>0.77272727272727271</v>
      </c>
      <c r="I29" s="7">
        <f t="shared" si="12"/>
        <v>1</v>
      </c>
      <c r="J29" s="7"/>
    </row>
    <row r="30" spans="2:10" x14ac:dyDescent="0.2">
      <c r="B30" t="s">
        <v>20</v>
      </c>
      <c r="C30" s="3"/>
      <c r="D30" s="3">
        <v>2</v>
      </c>
      <c r="E30" s="3"/>
      <c r="F30" s="3">
        <v>8</v>
      </c>
      <c r="G30" s="3"/>
      <c r="H30" s="3">
        <v>51</v>
      </c>
      <c r="I30" s="3">
        <f>SUM(C30:H30)</f>
        <v>61</v>
      </c>
      <c r="J30" s="7">
        <f>I30/I$38</f>
        <v>2.761330508628026E-4</v>
      </c>
    </row>
    <row r="31" spans="2:10" x14ac:dyDescent="0.2">
      <c r="C31" s="7">
        <f t="shared" ref="C31:I31" si="13">C30/$I30</f>
        <v>0</v>
      </c>
      <c r="D31" s="7">
        <f t="shared" si="13"/>
        <v>3.2786885245901641E-2</v>
      </c>
      <c r="E31" s="7">
        <f t="shared" si="13"/>
        <v>0</v>
      </c>
      <c r="F31" s="7">
        <f t="shared" si="13"/>
        <v>0.13114754098360656</v>
      </c>
      <c r="G31" s="7">
        <f t="shared" si="13"/>
        <v>0</v>
      </c>
      <c r="H31" s="7">
        <f t="shared" si="13"/>
        <v>0.83606557377049184</v>
      </c>
      <c r="I31" s="7">
        <f t="shared" si="13"/>
        <v>1</v>
      </c>
      <c r="J31" s="7"/>
    </row>
    <row r="32" spans="2:10" x14ac:dyDescent="0.2">
      <c r="B32" t="s">
        <v>21</v>
      </c>
      <c r="C32" s="3"/>
      <c r="D32" s="3"/>
      <c r="E32" s="3"/>
      <c r="F32" s="3"/>
      <c r="G32" s="3"/>
      <c r="H32" s="3">
        <v>23</v>
      </c>
      <c r="I32" s="3">
        <f>SUM(C32:H32)</f>
        <v>23</v>
      </c>
      <c r="J32" s="7">
        <f>I32/I$38</f>
        <v>1.0411574048925344E-4</v>
      </c>
    </row>
    <row r="33" spans="2:10" x14ac:dyDescent="0.2">
      <c r="C33" s="7">
        <f t="shared" ref="C33:I33" si="14">C32/$I32</f>
        <v>0</v>
      </c>
      <c r="D33" s="7">
        <f t="shared" si="14"/>
        <v>0</v>
      </c>
      <c r="E33" s="7">
        <f t="shared" si="14"/>
        <v>0</v>
      </c>
      <c r="F33" s="7">
        <f t="shared" si="14"/>
        <v>0</v>
      </c>
      <c r="G33" s="7">
        <f t="shared" si="14"/>
        <v>0</v>
      </c>
      <c r="H33" s="7">
        <f t="shared" si="14"/>
        <v>1</v>
      </c>
      <c r="I33" s="7">
        <f t="shared" si="14"/>
        <v>1</v>
      </c>
      <c r="J33" s="7"/>
    </row>
    <row r="34" spans="2:10" x14ac:dyDescent="0.2">
      <c r="B34" t="s">
        <v>22</v>
      </c>
      <c r="C34" s="3"/>
      <c r="D34" s="3">
        <v>4</v>
      </c>
      <c r="E34" s="3"/>
      <c r="F34" s="3">
        <v>1</v>
      </c>
      <c r="G34" s="3"/>
      <c r="H34" s="3">
        <v>6</v>
      </c>
      <c r="I34" s="3">
        <f>SUM(C34:H34)</f>
        <v>11</v>
      </c>
      <c r="J34" s="7">
        <f>I34/I$38</f>
        <v>4.9794484581816864E-5</v>
      </c>
    </row>
    <row r="35" spans="2:10" x14ac:dyDescent="0.2">
      <c r="C35" s="7">
        <f t="shared" ref="C35:I35" si="15">C34/$I34</f>
        <v>0</v>
      </c>
      <c r="D35" s="7">
        <f t="shared" si="15"/>
        <v>0.36363636363636365</v>
      </c>
      <c r="E35" s="7">
        <f t="shared" si="15"/>
        <v>0</v>
      </c>
      <c r="F35" s="7">
        <f t="shared" si="15"/>
        <v>9.0909090909090912E-2</v>
      </c>
      <c r="G35" s="7">
        <f t="shared" si="15"/>
        <v>0</v>
      </c>
      <c r="H35" s="7">
        <f t="shared" si="15"/>
        <v>0.54545454545454541</v>
      </c>
      <c r="I35" s="7">
        <f t="shared" si="15"/>
        <v>1</v>
      </c>
      <c r="J35" s="7"/>
    </row>
    <row r="36" spans="2:10" x14ac:dyDescent="0.2">
      <c r="B36" t="s">
        <v>23</v>
      </c>
      <c r="C36" s="3">
        <v>1</v>
      </c>
      <c r="D36" s="3">
        <v>93</v>
      </c>
      <c r="E36" s="3"/>
      <c r="F36" s="3">
        <v>130</v>
      </c>
      <c r="G36" s="3">
        <v>16</v>
      </c>
      <c r="H36" s="3">
        <v>295</v>
      </c>
      <c r="I36" s="3">
        <f>SUM(C36:H36)</f>
        <v>535</v>
      </c>
      <c r="J36" s="7">
        <f>I36/I$38</f>
        <v>2.4218226592065475E-3</v>
      </c>
    </row>
    <row r="37" spans="2:10" x14ac:dyDescent="0.2">
      <c r="C37" s="7">
        <f t="shared" ref="C37:I37" si="16">C36/$I36</f>
        <v>1.869158878504673E-3</v>
      </c>
      <c r="D37" s="7">
        <f t="shared" si="16"/>
        <v>0.17383177570093458</v>
      </c>
      <c r="E37" s="7">
        <f t="shared" si="16"/>
        <v>0</v>
      </c>
      <c r="F37" s="7">
        <f t="shared" si="16"/>
        <v>0.24299065420560748</v>
      </c>
      <c r="G37" s="7">
        <f t="shared" si="16"/>
        <v>2.9906542056074768E-2</v>
      </c>
      <c r="H37" s="7">
        <f t="shared" si="16"/>
        <v>0.55140186915887845</v>
      </c>
      <c r="I37" s="7">
        <f t="shared" si="16"/>
        <v>1</v>
      </c>
      <c r="J37" s="7"/>
    </row>
    <row r="38" spans="2:10" x14ac:dyDescent="0.2">
      <c r="B38" t="s">
        <v>6</v>
      </c>
      <c r="C38" s="3">
        <f>C4+C6+C8+C10+C12+C14+C16+C18+C20+C22+C24+C26+C28+C30+C32+C34+C36</f>
        <v>37</v>
      </c>
      <c r="D38" s="3">
        <f t="shared" ref="D38:I38" si="17">D4+D6+D8+D10+D12+D14+D16+D18+D20+D22+D24+D26+D28+D30+D32+D34+D36</f>
        <v>25087</v>
      </c>
      <c r="E38" s="3">
        <f t="shared" si="17"/>
        <v>370</v>
      </c>
      <c r="F38" s="3">
        <f t="shared" si="17"/>
        <v>22964</v>
      </c>
      <c r="G38" s="3">
        <f t="shared" si="17"/>
        <v>5661</v>
      </c>
      <c r="H38" s="3">
        <f t="shared" si="17"/>
        <v>166789</v>
      </c>
      <c r="I38" s="3">
        <f t="shared" si="17"/>
        <v>220908</v>
      </c>
      <c r="J38" s="7">
        <f>I38/I$38</f>
        <v>1</v>
      </c>
    </row>
    <row r="39" spans="2:10" x14ac:dyDescent="0.2">
      <c r="C39" s="7">
        <f t="shared" ref="C39:I39" si="18">C38/$I38</f>
        <v>1.6749053904792946E-4</v>
      </c>
      <c r="D39" s="7">
        <f t="shared" si="18"/>
        <v>0.11356311224582179</v>
      </c>
      <c r="E39" s="7">
        <f t="shared" si="18"/>
        <v>1.6749053904792945E-3</v>
      </c>
      <c r="F39" s="7">
        <f t="shared" si="18"/>
        <v>0.10395277672153114</v>
      </c>
      <c r="G39" s="7">
        <f t="shared" si="18"/>
        <v>2.5626052474333208E-2</v>
      </c>
      <c r="H39" s="7">
        <f t="shared" si="18"/>
        <v>0.75501566262878661</v>
      </c>
      <c r="I39" s="7">
        <f t="shared" si="18"/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2D08E-B175-7149-9746-C6D346E13755}">
  <dimension ref="B1:P14"/>
  <sheetViews>
    <sheetView tabSelected="1" topLeftCell="A4" zoomScale="69" workbookViewId="0">
      <selection activeCell="P19" sqref="P19"/>
    </sheetView>
  </sheetViews>
  <sheetFormatPr baseColWidth="10" defaultRowHeight="16" x14ac:dyDescent="0.2"/>
  <sheetData>
    <row r="1" spans="2:16" x14ac:dyDescent="0.2">
      <c r="C1" s="4" t="s">
        <v>153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x14ac:dyDescent="0.2">
      <c r="B2" t="s">
        <v>183</v>
      </c>
      <c r="C2" s="30" t="s">
        <v>186</v>
      </c>
      <c r="D2" s="30"/>
      <c r="E2" s="30" t="s">
        <v>187</v>
      </c>
      <c r="F2" s="30"/>
      <c r="G2" s="30" t="s">
        <v>188</v>
      </c>
      <c r="H2" s="30"/>
      <c r="I2" s="30" t="s">
        <v>189</v>
      </c>
      <c r="J2" s="30"/>
      <c r="K2" s="30" t="s">
        <v>4</v>
      </c>
      <c r="L2" s="30"/>
      <c r="M2" s="30" t="s">
        <v>43</v>
      </c>
      <c r="N2" s="30"/>
      <c r="O2" s="30" t="s">
        <v>149</v>
      </c>
      <c r="P2" s="30"/>
    </row>
    <row r="3" spans="2:16" x14ac:dyDescent="0.2">
      <c r="B3" t="s">
        <v>1</v>
      </c>
      <c r="C3">
        <v>15</v>
      </c>
      <c r="D3" s="7">
        <f>C3/C$13</f>
        <v>0.40540540540540543</v>
      </c>
      <c r="E3">
        <v>2763</v>
      </c>
      <c r="F3" s="7">
        <f>E3/E$13</f>
        <v>0.11013672419978475</v>
      </c>
      <c r="G3">
        <v>20</v>
      </c>
      <c r="H3" s="7">
        <f>G3/G$13</f>
        <v>5.4054054054054057E-2</v>
      </c>
      <c r="I3">
        <v>5328</v>
      </c>
      <c r="J3" s="7">
        <f>I3/I$13</f>
        <v>0.23201532834001046</v>
      </c>
      <c r="K3">
        <v>307</v>
      </c>
      <c r="L3" s="7">
        <f>K3/K$13</f>
        <v>5.423070128952482E-2</v>
      </c>
      <c r="M3">
        <v>28841</v>
      </c>
      <c r="N3" s="7">
        <f>M3/M$13</f>
        <v>0.17291907739719045</v>
      </c>
      <c r="O3">
        <v>37274</v>
      </c>
      <c r="P3" s="7">
        <f>O3/O$13</f>
        <v>0.16873087439114925</v>
      </c>
    </row>
    <row r="4" spans="2:16" x14ac:dyDescent="0.2">
      <c r="B4" s="7"/>
      <c r="C4" s="7">
        <f>C3/$O3</f>
        <v>4.0242528303911573E-4</v>
      </c>
      <c r="D4" s="7"/>
      <c r="E4" s="7">
        <f>E3/$O3</f>
        <v>7.4126737135805115E-2</v>
      </c>
      <c r="F4" s="7"/>
      <c r="G4" s="7">
        <f>G3/$O3</f>
        <v>5.3656704405215434E-4</v>
      </c>
      <c r="H4" s="7"/>
      <c r="I4" s="7">
        <f>I3/$O3</f>
        <v>0.14294146053549392</v>
      </c>
      <c r="J4" s="7"/>
      <c r="K4" s="7">
        <f>K3/$O3</f>
        <v>8.2363041262005689E-3</v>
      </c>
      <c r="L4" s="7"/>
      <c r="M4" s="7">
        <f>M3/$O3</f>
        <v>0.77375650587540912</v>
      </c>
      <c r="N4" s="7"/>
      <c r="O4" s="7">
        <f>O3/$O3</f>
        <v>1</v>
      </c>
      <c r="P4" s="7"/>
    </row>
    <row r="5" spans="2:16" x14ac:dyDescent="0.2">
      <c r="B5" t="s">
        <v>3</v>
      </c>
      <c r="C5">
        <v>9</v>
      </c>
      <c r="D5" s="7">
        <f>C5/C$13</f>
        <v>0.24324324324324326</v>
      </c>
      <c r="E5">
        <v>441</v>
      </c>
      <c r="F5" s="7">
        <f>E5/E$13</f>
        <v>1.7578825686610594E-2</v>
      </c>
      <c r="G5">
        <v>134</v>
      </c>
      <c r="H5" s="7">
        <f>G5/G$13</f>
        <v>0.36216216216216218</v>
      </c>
      <c r="I5">
        <v>15077</v>
      </c>
      <c r="J5" s="7">
        <f>I5/I$13</f>
        <v>0.6565493816408291</v>
      </c>
      <c r="K5">
        <v>380</v>
      </c>
      <c r="L5" s="7">
        <f>K5/K$13</f>
        <v>6.7125949478890654E-2</v>
      </c>
      <c r="M5">
        <v>94109</v>
      </c>
      <c r="N5" s="7">
        <f>M5/M$13</f>
        <v>0.56423984795160353</v>
      </c>
      <c r="O5">
        <v>110150</v>
      </c>
      <c r="P5" s="7">
        <f>O5/O$13</f>
        <v>0.4986238615170116</v>
      </c>
    </row>
    <row r="6" spans="2:16" x14ac:dyDescent="0.2">
      <c r="C6" s="7">
        <f>C5/$O5</f>
        <v>8.1706763504312298E-5</v>
      </c>
      <c r="D6" s="7"/>
      <c r="E6" s="7">
        <f>E5/$O5</f>
        <v>4.0036314117113028E-3</v>
      </c>
      <c r="F6" s="7"/>
      <c r="G6" s="7">
        <f>G5/$O5</f>
        <v>1.2165229232864276E-3</v>
      </c>
      <c r="H6" s="7"/>
      <c r="I6" s="7">
        <f>I5/$O5</f>
        <v>0.13687698592827963</v>
      </c>
      <c r="J6" s="7"/>
      <c r="K6" s="7">
        <f>K5/$O5</f>
        <v>3.4498411257376303E-3</v>
      </c>
      <c r="L6" s="7"/>
      <c r="M6" s="7">
        <f>M5/$O5</f>
        <v>0.85437131184748072</v>
      </c>
      <c r="N6" s="7"/>
      <c r="O6" s="7">
        <f>O5/$O5</f>
        <v>1</v>
      </c>
      <c r="P6" s="7"/>
    </row>
    <row r="7" spans="2:16" x14ac:dyDescent="0.2">
      <c r="B7" t="s">
        <v>181</v>
      </c>
      <c r="D7" s="7">
        <f>C7/C$13</f>
        <v>0</v>
      </c>
      <c r="E7">
        <v>56</v>
      </c>
      <c r="F7" s="7">
        <f>E7/E$13</f>
        <v>2.2322318332203932E-3</v>
      </c>
      <c r="H7" s="7">
        <f>G7/G$13</f>
        <v>0</v>
      </c>
      <c r="I7">
        <v>15</v>
      </c>
      <c r="J7" s="7">
        <f>I7/I$13</f>
        <v>6.5319630726354294E-4</v>
      </c>
      <c r="K7">
        <v>2</v>
      </c>
      <c r="L7" s="7">
        <f>K7/K$13</f>
        <v>3.5329447094152979E-4</v>
      </c>
      <c r="M7">
        <v>3</v>
      </c>
      <c r="N7" s="7">
        <f>M7/M$13</f>
        <v>1.7986797690495177E-5</v>
      </c>
      <c r="O7">
        <v>76</v>
      </c>
      <c r="P7" s="7">
        <f>O7/O$13</f>
        <v>3.4403462074709832E-4</v>
      </c>
    </row>
    <row r="8" spans="2:16" x14ac:dyDescent="0.2">
      <c r="C8" s="7">
        <f>C7/$O7</f>
        <v>0</v>
      </c>
      <c r="D8" s="7"/>
      <c r="E8" s="7">
        <f>E7/$O7</f>
        <v>0.73684210526315785</v>
      </c>
      <c r="F8" s="7"/>
      <c r="G8" s="7">
        <f>G7/$O7</f>
        <v>0</v>
      </c>
      <c r="H8" s="7"/>
      <c r="I8" s="7">
        <f>I7/$O7</f>
        <v>0.19736842105263158</v>
      </c>
      <c r="J8" s="7"/>
      <c r="K8" s="7">
        <f>K7/$O7</f>
        <v>2.6315789473684209E-2</v>
      </c>
      <c r="L8" s="7"/>
      <c r="M8" s="7">
        <f>M7/$O7</f>
        <v>3.9473684210526314E-2</v>
      </c>
      <c r="N8" s="7"/>
      <c r="O8" s="7">
        <f>O7/$O7</f>
        <v>1</v>
      </c>
      <c r="P8" s="7"/>
    </row>
    <row r="9" spans="2:16" x14ac:dyDescent="0.2">
      <c r="B9" t="s">
        <v>182</v>
      </c>
      <c r="C9">
        <v>1</v>
      </c>
      <c r="D9" s="7">
        <f>C9/C$13</f>
        <v>2.7027027027027029E-2</v>
      </c>
      <c r="E9">
        <v>35</v>
      </c>
      <c r="F9" s="7">
        <f>E9/E$13</f>
        <v>1.3951448957627457E-3</v>
      </c>
      <c r="G9">
        <v>1</v>
      </c>
      <c r="H9" s="7">
        <f>G9/G$13</f>
        <v>2.7027027027027029E-3</v>
      </c>
      <c r="I9">
        <v>1448</v>
      </c>
      <c r="J9" s="7">
        <f>I9/I$13</f>
        <v>6.3055216861174018E-2</v>
      </c>
      <c r="K9">
        <v>2</v>
      </c>
      <c r="L9" s="7">
        <f>K9/K$13</f>
        <v>3.5329447094152979E-4</v>
      </c>
      <c r="M9">
        <v>55</v>
      </c>
      <c r="N9" s="7">
        <f>M9/M$13</f>
        <v>3.2975795765907825E-4</v>
      </c>
      <c r="O9">
        <v>1542</v>
      </c>
      <c r="P9" s="7">
        <f>O9/O$13</f>
        <v>6.9802813841056003E-3</v>
      </c>
    </row>
    <row r="10" spans="2:16" x14ac:dyDescent="0.2">
      <c r="C10" s="7">
        <f>C9/$O9</f>
        <v>6.485084306095979E-4</v>
      </c>
      <c r="D10" s="7"/>
      <c r="E10" s="7">
        <f>E9/$O9</f>
        <v>2.2697795071335927E-2</v>
      </c>
      <c r="F10" s="7"/>
      <c r="G10" s="7">
        <f>G9/$O9</f>
        <v>6.485084306095979E-4</v>
      </c>
      <c r="H10" s="7"/>
      <c r="I10" s="7">
        <f>I9/$O9</f>
        <v>0.93904020752269779</v>
      </c>
      <c r="J10" s="7"/>
      <c r="K10" s="7">
        <f>K9/$O9</f>
        <v>1.2970168612191958E-3</v>
      </c>
      <c r="L10" s="7"/>
      <c r="M10" s="7">
        <f>M9/$O9</f>
        <v>3.5667963683527884E-2</v>
      </c>
      <c r="N10" s="7"/>
      <c r="O10" s="7">
        <f>O9/$O9</f>
        <v>1</v>
      </c>
      <c r="P10" s="7"/>
    </row>
    <row r="11" spans="2:16" x14ac:dyDescent="0.2">
      <c r="B11" t="s">
        <v>43</v>
      </c>
      <c r="C11">
        <v>12</v>
      </c>
      <c r="D11" s="7">
        <f>C11/C$13</f>
        <v>0.32432432432432434</v>
      </c>
      <c r="E11">
        <v>21792</v>
      </c>
      <c r="F11" s="7">
        <f>E11/E$13</f>
        <v>0.8686570733846215</v>
      </c>
      <c r="G11">
        <v>215</v>
      </c>
      <c r="H11" s="7">
        <f>G11/G$13</f>
        <v>0.58108108108108103</v>
      </c>
      <c r="I11">
        <v>1096</v>
      </c>
      <c r="J11" s="7">
        <f>I11/I$13</f>
        <v>4.7726876850722869E-2</v>
      </c>
      <c r="K11">
        <v>4970</v>
      </c>
      <c r="L11" s="7">
        <f>K11/K$13</f>
        <v>0.87793676028970147</v>
      </c>
      <c r="M11">
        <v>43781</v>
      </c>
      <c r="N11" s="7">
        <f>M11/M$13</f>
        <v>0.26249332989585644</v>
      </c>
      <c r="O11">
        <v>71866</v>
      </c>
      <c r="P11" s="7">
        <f>O11/O$13</f>
        <v>0.32532094808698642</v>
      </c>
    </row>
    <row r="12" spans="2:16" x14ac:dyDescent="0.2">
      <c r="C12" s="7">
        <f>C11/$O11</f>
        <v>1.6697743021734895E-4</v>
      </c>
      <c r="D12" s="7"/>
      <c r="E12" s="7">
        <f>E11/$O11</f>
        <v>0.3032310132747057</v>
      </c>
      <c r="F12" s="7"/>
      <c r="G12" s="7">
        <f>G11/$O11</f>
        <v>2.9916789580608353E-3</v>
      </c>
      <c r="H12" s="7"/>
      <c r="I12" s="7">
        <f>I11/$O11</f>
        <v>1.5250605293184538E-2</v>
      </c>
      <c r="J12" s="7"/>
      <c r="K12" s="7">
        <f>K11/$O11</f>
        <v>6.9156485681685365E-2</v>
      </c>
      <c r="L12" s="7"/>
      <c r="M12" s="7">
        <f>M11/$O11</f>
        <v>0.60920323936214626</v>
      </c>
      <c r="N12" s="7"/>
      <c r="O12" s="7">
        <f>O11/$O11</f>
        <v>1</v>
      </c>
      <c r="P12" s="7"/>
    </row>
    <row r="13" spans="2:16" x14ac:dyDescent="0.2">
      <c r="B13" t="s">
        <v>6</v>
      </c>
      <c r="C13">
        <v>37</v>
      </c>
      <c r="D13" s="7">
        <f>C13/C$13</f>
        <v>1</v>
      </c>
      <c r="E13">
        <v>25087</v>
      </c>
      <c r="F13" s="7">
        <f>E13/E$13</f>
        <v>1</v>
      </c>
      <c r="G13">
        <v>370</v>
      </c>
      <c r="H13" s="7">
        <f>G13/G$13</f>
        <v>1</v>
      </c>
      <c r="I13">
        <v>22964</v>
      </c>
      <c r="J13" s="7">
        <f>I13/I$13</f>
        <v>1</v>
      </c>
      <c r="K13">
        <v>5661</v>
      </c>
      <c r="L13" s="7">
        <f>K13/K$13</f>
        <v>1</v>
      </c>
      <c r="M13">
        <v>166789</v>
      </c>
      <c r="N13" s="7">
        <f>M13/M$13</f>
        <v>1</v>
      </c>
      <c r="O13">
        <v>220908</v>
      </c>
      <c r="P13" s="7">
        <f>O13/O$13</f>
        <v>1</v>
      </c>
    </row>
    <row r="14" spans="2:16" x14ac:dyDescent="0.2">
      <c r="C14" s="7">
        <f>C13/$O13</f>
        <v>1.6749053904792946E-4</v>
      </c>
      <c r="D14" s="7"/>
      <c r="E14" s="7">
        <f>E13/$O13</f>
        <v>0.11356311224582179</v>
      </c>
      <c r="F14" s="7"/>
      <c r="G14" s="7">
        <f>G13/$O13</f>
        <v>1.6749053904792945E-3</v>
      </c>
      <c r="H14" s="7"/>
      <c r="I14" s="7">
        <f>I13/$O13</f>
        <v>0.10395277672153114</v>
      </c>
      <c r="J14" s="7"/>
      <c r="K14" s="7">
        <f>K13/$O13</f>
        <v>2.5626052474333208E-2</v>
      </c>
      <c r="L14" s="7"/>
      <c r="M14" s="7">
        <f>M13/$O13</f>
        <v>0.75501566262878661</v>
      </c>
      <c r="N14" s="7"/>
      <c r="O14" s="7">
        <f>O13/$O13</f>
        <v>1</v>
      </c>
    </row>
  </sheetData>
  <mergeCells count="7">
    <mergeCell ref="C2:D2"/>
    <mergeCell ref="G2:H2"/>
    <mergeCell ref="I2:J2"/>
    <mergeCell ref="K2:L2"/>
    <mergeCell ref="M2:N2"/>
    <mergeCell ref="O2:P2"/>
    <mergeCell ref="E2:F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X61"/>
  <sheetViews>
    <sheetView workbookViewId="0">
      <pane xSplit="2" ySplit="3" topLeftCell="C11" activePane="bottomRight" state="frozen"/>
      <selection pane="topRight" activeCell="C1" sqref="C1"/>
      <selection pane="bottomLeft" activeCell="A4" sqref="A4"/>
      <selection pane="bottomRight" activeCell="S37" sqref="S37"/>
    </sheetView>
  </sheetViews>
  <sheetFormatPr baseColWidth="10" defaultRowHeight="16" x14ac:dyDescent="0.2"/>
  <cols>
    <col min="2" max="2" width="14.1640625" bestFit="1" customWidth="1"/>
    <col min="3" max="7" width="8.83203125" bestFit="1" customWidth="1"/>
    <col min="8" max="18" width="8.1640625" bestFit="1" customWidth="1"/>
    <col min="19" max="19" width="9.1640625" bestFit="1" customWidth="1"/>
    <col min="20" max="20" width="9.83203125" bestFit="1" customWidth="1"/>
    <col min="21" max="21" width="9.33203125" bestFit="1" customWidth="1"/>
  </cols>
  <sheetData>
    <row r="2" spans="2:22" x14ac:dyDescent="0.2">
      <c r="C2" s="30" t="s">
        <v>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2:22" x14ac:dyDescent="0.2">
      <c r="B3" t="s">
        <v>98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  <c r="T3" s="1" t="s">
        <v>6</v>
      </c>
      <c r="U3" s="1" t="s">
        <v>99</v>
      </c>
    </row>
    <row r="4" spans="2:22" x14ac:dyDescent="0.2">
      <c r="B4" t="s">
        <v>51</v>
      </c>
      <c r="C4" s="8">
        <v>200</v>
      </c>
      <c r="D4" s="8">
        <v>511</v>
      </c>
      <c r="E4" s="8">
        <v>1141</v>
      </c>
      <c r="F4" s="8">
        <v>694</v>
      </c>
      <c r="G4" s="8">
        <v>194</v>
      </c>
      <c r="H4" s="8">
        <v>81</v>
      </c>
      <c r="I4" s="8">
        <v>36</v>
      </c>
      <c r="J4" s="8">
        <v>29</v>
      </c>
      <c r="K4" s="8">
        <v>14</v>
      </c>
      <c r="L4" s="8">
        <v>2</v>
      </c>
      <c r="M4" s="8">
        <v>3</v>
      </c>
      <c r="N4" s="8"/>
      <c r="O4" s="8"/>
      <c r="P4" s="8">
        <v>1</v>
      </c>
      <c r="Q4" s="8"/>
      <c r="R4" s="8"/>
      <c r="S4" s="8">
        <v>4</v>
      </c>
      <c r="T4" s="8">
        <f t="shared" ref="T4:T28" si="0">SUM(C4:S4)</f>
        <v>2910</v>
      </c>
      <c r="U4" s="21">
        <f t="shared" ref="U4:U21" si="1">T4/T$59</f>
        <v>1.3172904557553371E-2</v>
      </c>
      <c r="V4" s="13"/>
    </row>
    <row r="5" spans="2:22" x14ac:dyDescent="0.2">
      <c r="B5" t="s">
        <v>52</v>
      </c>
      <c r="C5" s="8">
        <v>1511</v>
      </c>
      <c r="D5" s="8">
        <v>1419</v>
      </c>
      <c r="E5" s="8">
        <v>3927</v>
      </c>
      <c r="F5" s="8">
        <v>3417</v>
      </c>
      <c r="G5" s="8">
        <v>745</v>
      </c>
      <c r="H5" s="8">
        <v>182</v>
      </c>
      <c r="I5" s="8">
        <v>70</v>
      </c>
      <c r="J5" s="8">
        <v>26</v>
      </c>
      <c r="K5" s="8">
        <v>12</v>
      </c>
      <c r="L5" s="8">
        <v>1</v>
      </c>
      <c r="M5" s="8">
        <v>4</v>
      </c>
      <c r="N5" s="8"/>
      <c r="O5" s="8">
        <v>2</v>
      </c>
      <c r="P5" s="8"/>
      <c r="Q5" s="8"/>
      <c r="R5" s="8"/>
      <c r="S5" s="8">
        <v>18</v>
      </c>
      <c r="T5" s="8">
        <f t="shared" si="0"/>
        <v>11334</v>
      </c>
      <c r="U5" s="21">
        <f t="shared" si="1"/>
        <v>5.1306426204573853E-2</v>
      </c>
      <c r="V5" s="13"/>
    </row>
    <row r="6" spans="2:22" x14ac:dyDescent="0.2">
      <c r="B6" t="s">
        <v>53</v>
      </c>
      <c r="C6" s="8">
        <v>456</v>
      </c>
      <c r="D6" s="8">
        <v>527</v>
      </c>
      <c r="E6" s="8">
        <v>1509</v>
      </c>
      <c r="F6" s="8">
        <v>1230</v>
      </c>
      <c r="G6" s="8">
        <v>234</v>
      </c>
      <c r="H6" s="8">
        <v>51</v>
      </c>
      <c r="I6" s="8">
        <v>26</v>
      </c>
      <c r="J6" s="8">
        <v>13</v>
      </c>
      <c r="K6" s="8">
        <v>4</v>
      </c>
      <c r="L6" s="8">
        <v>1</v>
      </c>
      <c r="M6" s="8">
        <v>1</v>
      </c>
      <c r="N6" s="8"/>
      <c r="O6" s="8"/>
      <c r="P6" s="8"/>
      <c r="Q6" s="8"/>
      <c r="R6" s="8"/>
      <c r="S6" s="8">
        <v>9</v>
      </c>
      <c r="T6" s="8">
        <f t="shared" si="0"/>
        <v>4061</v>
      </c>
      <c r="U6" s="21">
        <f t="shared" si="1"/>
        <v>1.8383218353341661E-2</v>
      </c>
      <c r="V6" s="13"/>
    </row>
    <row r="7" spans="2:22" x14ac:dyDescent="0.2">
      <c r="B7" t="s">
        <v>54</v>
      </c>
      <c r="C7" s="8">
        <v>198</v>
      </c>
      <c r="D7" s="8">
        <v>433</v>
      </c>
      <c r="E7" s="8">
        <v>997</v>
      </c>
      <c r="F7" s="8">
        <v>467</v>
      </c>
      <c r="G7" s="8">
        <v>95</v>
      </c>
      <c r="H7" s="8">
        <v>27</v>
      </c>
      <c r="I7" s="8">
        <v>17</v>
      </c>
      <c r="J7" s="8">
        <v>6</v>
      </c>
      <c r="K7" s="8">
        <v>1</v>
      </c>
      <c r="L7" s="8">
        <v>1</v>
      </c>
      <c r="M7" s="8">
        <v>2</v>
      </c>
      <c r="N7" s="8"/>
      <c r="O7" s="8">
        <v>1</v>
      </c>
      <c r="P7" s="8"/>
      <c r="Q7" s="8"/>
      <c r="R7" s="8"/>
      <c r="S7" s="8">
        <v>2</v>
      </c>
      <c r="T7" s="8">
        <f t="shared" si="0"/>
        <v>2247</v>
      </c>
      <c r="U7" s="21">
        <f t="shared" si="1"/>
        <v>1.01716551686675E-2</v>
      </c>
      <c r="V7" s="13"/>
    </row>
    <row r="8" spans="2:22" x14ac:dyDescent="0.2">
      <c r="B8" t="s">
        <v>55</v>
      </c>
      <c r="C8" s="8">
        <v>370</v>
      </c>
      <c r="D8" s="8">
        <v>1075</v>
      </c>
      <c r="E8" s="8">
        <v>1562</v>
      </c>
      <c r="F8" s="8">
        <v>1014</v>
      </c>
      <c r="G8" s="8">
        <v>366</v>
      </c>
      <c r="H8" s="8">
        <v>129</v>
      </c>
      <c r="I8" s="8">
        <v>53</v>
      </c>
      <c r="J8" s="8">
        <v>23</v>
      </c>
      <c r="K8" s="8">
        <v>9</v>
      </c>
      <c r="L8" s="8">
        <v>3</v>
      </c>
      <c r="M8" s="8">
        <v>3</v>
      </c>
      <c r="N8" s="8"/>
      <c r="O8" s="8"/>
      <c r="P8" s="8">
        <v>1</v>
      </c>
      <c r="Q8" s="8">
        <v>1</v>
      </c>
      <c r="R8" s="8"/>
      <c r="S8" s="8">
        <v>8</v>
      </c>
      <c r="T8" s="8">
        <f t="shared" si="0"/>
        <v>4617</v>
      </c>
      <c r="U8" s="21">
        <f t="shared" si="1"/>
        <v>2.0900103210386226E-2</v>
      </c>
      <c r="V8" s="13"/>
    </row>
    <row r="9" spans="2:22" x14ac:dyDescent="0.2">
      <c r="B9" t="s">
        <v>56</v>
      </c>
      <c r="C9" s="8">
        <v>128</v>
      </c>
      <c r="D9" s="8">
        <v>338</v>
      </c>
      <c r="E9" s="8">
        <v>584</v>
      </c>
      <c r="F9" s="8">
        <v>398</v>
      </c>
      <c r="G9" s="8">
        <v>208</v>
      </c>
      <c r="H9" s="8">
        <v>134</v>
      </c>
      <c r="I9" s="8">
        <v>74</v>
      </c>
      <c r="J9" s="8">
        <v>45</v>
      </c>
      <c r="K9" s="8">
        <v>24</v>
      </c>
      <c r="L9" s="8">
        <v>5</v>
      </c>
      <c r="M9" s="8">
        <v>4</v>
      </c>
      <c r="N9" s="8">
        <v>1</v>
      </c>
      <c r="O9" s="8">
        <v>2</v>
      </c>
      <c r="P9" s="8">
        <v>2</v>
      </c>
      <c r="Q9" s="8"/>
      <c r="R9" s="8"/>
      <c r="S9" s="8">
        <v>3</v>
      </c>
      <c r="T9" s="8">
        <f t="shared" si="0"/>
        <v>1950</v>
      </c>
      <c r="U9" s="21">
        <f t="shared" si="1"/>
        <v>8.8272040849584447E-3</v>
      </c>
      <c r="V9" s="13"/>
    </row>
    <row r="10" spans="2:22" x14ac:dyDescent="0.2">
      <c r="B10" t="s">
        <v>57</v>
      </c>
      <c r="C10" s="8">
        <v>5041</v>
      </c>
      <c r="D10" s="8">
        <v>5017</v>
      </c>
      <c r="E10" s="8">
        <v>9194</v>
      </c>
      <c r="F10" s="8">
        <v>10718</v>
      </c>
      <c r="G10" s="8">
        <v>4359</v>
      </c>
      <c r="H10" s="8">
        <v>1487</v>
      </c>
      <c r="I10" s="8">
        <v>813</v>
      </c>
      <c r="J10" s="8">
        <v>498</v>
      </c>
      <c r="K10" s="8">
        <v>282</v>
      </c>
      <c r="L10" s="8">
        <v>94</v>
      </c>
      <c r="M10" s="8">
        <v>69</v>
      </c>
      <c r="N10" s="8">
        <v>27</v>
      </c>
      <c r="O10" s="8">
        <v>17</v>
      </c>
      <c r="P10" s="8">
        <v>11</v>
      </c>
      <c r="Q10" s="8">
        <v>7</v>
      </c>
      <c r="R10" s="8">
        <v>3</v>
      </c>
      <c r="S10" s="8">
        <v>38</v>
      </c>
      <c r="T10" s="8">
        <f t="shared" si="0"/>
        <v>37675</v>
      </c>
      <c r="U10" s="21">
        <f t="shared" si="1"/>
        <v>0.17054610969272277</v>
      </c>
      <c r="V10" s="13"/>
    </row>
    <row r="11" spans="2:22" x14ac:dyDescent="0.2">
      <c r="B11" t="s">
        <v>58</v>
      </c>
      <c r="C11" s="8">
        <v>823</v>
      </c>
      <c r="D11" s="8">
        <v>1374</v>
      </c>
      <c r="E11" s="8">
        <v>2839</v>
      </c>
      <c r="F11" s="8">
        <v>2013</v>
      </c>
      <c r="G11" s="8">
        <v>721</v>
      </c>
      <c r="H11" s="8">
        <v>404</v>
      </c>
      <c r="I11" s="8">
        <v>220</v>
      </c>
      <c r="J11" s="8">
        <v>155</v>
      </c>
      <c r="K11" s="8">
        <v>79</v>
      </c>
      <c r="L11" s="8">
        <v>31</v>
      </c>
      <c r="M11" s="8">
        <v>18</v>
      </c>
      <c r="N11" s="8">
        <v>7</v>
      </c>
      <c r="O11" s="8">
        <v>4</v>
      </c>
      <c r="P11" s="8">
        <v>1</v>
      </c>
      <c r="Q11" s="8">
        <v>1</v>
      </c>
      <c r="R11" s="8"/>
      <c r="S11" s="8">
        <v>17</v>
      </c>
      <c r="T11" s="8">
        <f t="shared" si="0"/>
        <v>8707</v>
      </c>
      <c r="U11" s="21">
        <f t="shared" si="1"/>
        <v>3.9414597932170857E-2</v>
      </c>
      <c r="V11" s="13"/>
    </row>
    <row r="12" spans="2:22" x14ac:dyDescent="0.2">
      <c r="B12" t="s">
        <v>59</v>
      </c>
      <c r="C12" s="8">
        <v>176</v>
      </c>
      <c r="D12" s="8">
        <v>308</v>
      </c>
      <c r="E12" s="8">
        <v>956</v>
      </c>
      <c r="F12" s="8">
        <v>609</v>
      </c>
      <c r="G12" s="8">
        <v>158</v>
      </c>
      <c r="H12" s="8">
        <v>31</v>
      </c>
      <c r="I12" s="8">
        <v>10</v>
      </c>
      <c r="J12" s="8">
        <v>4</v>
      </c>
      <c r="K12" s="8">
        <v>1</v>
      </c>
      <c r="L12" s="8"/>
      <c r="M12" s="8"/>
      <c r="N12" s="8"/>
      <c r="O12" s="8"/>
      <c r="P12" s="8">
        <v>1</v>
      </c>
      <c r="Q12" s="8"/>
      <c r="R12" s="8"/>
      <c r="S12" s="8">
        <v>1</v>
      </c>
      <c r="T12" s="8">
        <f t="shared" si="0"/>
        <v>2255</v>
      </c>
      <c r="U12" s="21">
        <f t="shared" si="1"/>
        <v>1.0207869339272457E-2</v>
      </c>
      <c r="V12" s="13"/>
    </row>
    <row r="13" spans="2:22" x14ac:dyDescent="0.2">
      <c r="B13" t="s">
        <v>60</v>
      </c>
      <c r="C13" s="8">
        <v>477</v>
      </c>
      <c r="D13" s="8">
        <v>633</v>
      </c>
      <c r="E13" s="8">
        <v>1391</v>
      </c>
      <c r="F13" s="8">
        <v>913</v>
      </c>
      <c r="G13" s="8">
        <v>206</v>
      </c>
      <c r="H13" s="8">
        <v>63</v>
      </c>
      <c r="I13" s="8">
        <v>36</v>
      </c>
      <c r="J13" s="8">
        <v>18</v>
      </c>
      <c r="K13" s="8">
        <v>10</v>
      </c>
      <c r="L13" s="8">
        <v>3</v>
      </c>
      <c r="M13" s="8">
        <v>6</v>
      </c>
      <c r="N13" s="8"/>
      <c r="O13" s="8"/>
      <c r="P13" s="8">
        <v>1</v>
      </c>
      <c r="Q13" s="8"/>
      <c r="R13" s="8"/>
      <c r="S13" s="8">
        <v>3</v>
      </c>
      <c r="T13" s="8">
        <f t="shared" si="0"/>
        <v>3760</v>
      </c>
      <c r="U13" s="21">
        <f t="shared" si="1"/>
        <v>1.7020660184330128E-2</v>
      </c>
      <c r="V13" s="13"/>
    </row>
    <row r="14" spans="2:22" x14ac:dyDescent="0.2">
      <c r="B14" t="s">
        <v>61</v>
      </c>
      <c r="C14" s="8">
        <v>33</v>
      </c>
      <c r="D14" s="8">
        <v>168</v>
      </c>
      <c r="E14" s="8">
        <v>283</v>
      </c>
      <c r="F14" s="8">
        <v>201</v>
      </c>
      <c r="G14" s="8">
        <v>80</v>
      </c>
      <c r="H14" s="8">
        <v>20</v>
      </c>
      <c r="I14" s="8">
        <v>12</v>
      </c>
      <c r="J14" s="8">
        <v>9</v>
      </c>
      <c r="K14" s="8">
        <v>3</v>
      </c>
      <c r="L14" s="8"/>
      <c r="M14" s="8">
        <v>1</v>
      </c>
      <c r="N14" s="8"/>
      <c r="O14" s="8"/>
      <c r="P14" s="8"/>
      <c r="Q14" s="8"/>
      <c r="R14" s="8"/>
      <c r="S14" s="8">
        <v>1</v>
      </c>
      <c r="T14" s="8">
        <f t="shared" si="0"/>
        <v>811</v>
      </c>
      <c r="U14" s="21">
        <f t="shared" si="1"/>
        <v>3.6712115450775887E-3</v>
      </c>
      <c r="V14" s="13"/>
    </row>
    <row r="15" spans="2:22" x14ac:dyDescent="0.2">
      <c r="B15" t="s">
        <v>62</v>
      </c>
      <c r="C15" s="8">
        <v>3026</v>
      </c>
      <c r="D15" s="8">
        <v>2716</v>
      </c>
      <c r="E15" s="8">
        <v>6736</v>
      </c>
      <c r="F15" s="8">
        <v>5719</v>
      </c>
      <c r="G15" s="8">
        <v>1656</v>
      </c>
      <c r="H15" s="8">
        <v>562</v>
      </c>
      <c r="I15" s="8">
        <v>322</v>
      </c>
      <c r="J15" s="8">
        <v>168</v>
      </c>
      <c r="K15" s="8">
        <v>94</v>
      </c>
      <c r="L15" s="8">
        <v>33</v>
      </c>
      <c r="M15" s="8">
        <v>21</v>
      </c>
      <c r="N15" s="8">
        <v>7</v>
      </c>
      <c r="O15" s="8">
        <v>4</v>
      </c>
      <c r="P15" s="8">
        <v>3</v>
      </c>
      <c r="Q15" s="8"/>
      <c r="R15" s="8"/>
      <c r="S15" s="8">
        <v>71</v>
      </c>
      <c r="T15" s="8">
        <f t="shared" si="0"/>
        <v>21138</v>
      </c>
      <c r="U15" s="21">
        <f t="shared" si="1"/>
        <v>9.5686892280949537E-2</v>
      </c>
      <c r="V15" s="13"/>
    </row>
    <row r="16" spans="2:22" x14ac:dyDescent="0.2">
      <c r="B16" t="s">
        <v>63</v>
      </c>
      <c r="C16" s="8">
        <v>99</v>
      </c>
      <c r="D16" s="8">
        <v>386</v>
      </c>
      <c r="E16" s="8">
        <v>518</v>
      </c>
      <c r="F16" s="8">
        <v>466</v>
      </c>
      <c r="G16" s="8">
        <v>369</v>
      </c>
      <c r="H16" s="8">
        <v>188</v>
      </c>
      <c r="I16" s="8">
        <v>136</v>
      </c>
      <c r="J16" s="8">
        <v>53</v>
      </c>
      <c r="K16" s="8">
        <v>31</v>
      </c>
      <c r="L16" s="8">
        <v>9</v>
      </c>
      <c r="M16" s="8">
        <v>6</v>
      </c>
      <c r="N16" s="8">
        <v>3</v>
      </c>
      <c r="O16" s="8">
        <v>3</v>
      </c>
      <c r="P16" s="8">
        <v>1</v>
      </c>
      <c r="Q16" s="8"/>
      <c r="R16" s="8"/>
      <c r="S16" s="8">
        <v>3</v>
      </c>
      <c r="T16" s="8">
        <f t="shared" si="0"/>
        <v>2271</v>
      </c>
      <c r="U16" s="21">
        <f t="shared" si="1"/>
        <v>1.0280297680482373E-2</v>
      </c>
      <c r="V16" s="13"/>
    </row>
    <row r="17" spans="2:22" x14ac:dyDescent="0.2">
      <c r="B17" t="s">
        <v>64</v>
      </c>
      <c r="C17" s="8">
        <v>641</v>
      </c>
      <c r="D17" s="8">
        <v>1205</v>
      </c>
      <c r="E17" s="8">
        <v>1904</v>
      </c>
      <c r="F17" s="8">
        <v>1377</v>
      </c>
      <c r="G17" s="8">
        <v>548</v>
      </c>
      <c r="H17" s="8">
        <v>380</v>
      </c>
      <c r="I17" s="8">
        <v>229</v>
      </c>
      <c r="J17" s="8">
        <v>120</v>
      </c>
      <c r="K17" s="8">
        <v>66</v>
      </c>
      <c r="L17" s="8">
        <v>30</v>
      </c>
      <c r="M17" s="8">
        <v>10</v>
      </c>
      <c r="N17" s="8">
        <v>3</v>
      </c>
      <c r="O17" s="8">
        <v>2</v>
      </c>
      <c r="P17" s="8">
        <v>1</v>
      </c>
      <c r="Q17" s="8">
        <v>1</v>
      </c>
      <c r="R17" s="8"/>
      <c r="S17" s="8">
        <v>8</v>
      </c>
      <c r="T17" s="8">
        <f t="shared" si="0"/>
        <v>6525</v>
      </c>
      <c r="U17" s="21">
        <f t="shared" si="1"/>
        <v>2.953718289966864E-2</v>
      </c>
      <c r="V17" s="13"/>
    </row>
    <row r="18" spans="2:22" x14ac:dyDescent="0.2">
      <c r="B18" t="s">
        <v>65</v>
      </c>
      <c r="C18" s="8">
        <v>34</v>
      </c>
      <c r="D18" s="8">
        <v>62</v>
      </c>
      <c r="E18" s="8">
        <v>135</v>
      </c>
      <c r="F18" s="8">
        <v>78</v>
      </c>
      <c r="G18" s="8">
        <v>30</v>
      </c>
      <c r="H18" s="8">
        <v>7</v>
      </c>
      <c r="I18" s="8">
        <v>2</v>
      </c>
      <c r="J18" s="8">
        <v>2</v>
      </c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350</v>
      </c>
      <c r="U18" s="21">
        <f t="shared" si="1"/>
        <v>1.5843699639669002E-3</v>
      </c>
      <c r="V18" s="13"/>
    </row>
    <row r="19" spans="2:22" x14ac:dyDescent="0.2">
      <c r="B19" t="s">
        <v>66</v>
      </c>
      <c r="C19" s="8">
        <v>3016</v>
      </c>
      <c r="D19" s="8">
        <v>3265</v>
      </c>
      <c r="E19" s="8">
        <v>5973</v>
      </c>
      <c r="F19" s="8">
        <v>5361</v>
      </c>
      <c r="G19" s="8">
        <v>1749</v>
      </c>
      <c r="H19" s="8">
        <v>689</v>
      </c>
      <c r="I19" s="8">
        <v>297</v>
      </c>
      <c r="J19" s="8">
        <v>151</v>
      </c>
      <c r="K19" s="8">
        <v>56</v>
      </c>
      <c r="L19" s="8">
        <v>17</v>
      </c>
      <c r="M19" s="8">
        <v>11</v>
      </c>
      <c r="N19" s="8">
        <v>7</v>
      </c>
      <c r="O19" s="8">
        <v>3</v>
      </c>
      <c r="P19" s="8"/>
      <c r="Q19" s="8"/>
      <c r="R19" s="8">
        <v>1</v>
      </c>
      <c r="S19" s="8">
        <v>10</v>
      </c>
      <c r="T19" s="8">
        <f t="shared" si="0"/>
        <v>20606</v>
      </c>
      <c r="U19" s="21">
        <f t="shared" si="1"/>
        <v>9.3278649935719854E-2</v>
      </c>
      <c r="V19" s="13"/>
    </row>
    <row r="20" spans="2:22" x14ac:dyDescent="0.2">
      <c r="B20" t="s">
        <v>67</v>
      </c>
      <c r="C20" s="8">
        <v>865</v>
      </c>
      <c r="D20" s="8">
        <v>1133</v>
      </c>
      <c r="E20" s="8">
        <v>2643</v>
      </c>
      <c r="F20" s="8">
        <v>1865</v>
      </c>
      <c r="G20" s="8">
        <v>549</v>
      </c>
      <c r="H20" s="8">
        <v>242</v>
      </c>
      <c r="I20" s="8">
        <v>115</v>
      </c>
      <c r="J20" s="8">
        <v>84</v>
      </c>
      <c r="K20" s="8">
        <v>37</v>
      </c>
      <c r="L20" s="8">
        <v>14</v>
      </c>
      <c r="M20" s="8">
        <v>4</v>
      </c>
      <c r="N20" s="8">
        <v>2</v>
      </c>
      <c r="O20" s="8">
        <v>2</v>
      </c>
      <c r="P20" s="8">
        <v>1</v>
      </c>
      <c r="Q20" s="8">
        <v>1</v>
      </c>
      <c r="R20" s="8"/>
      <c r="S20" s="8">
        <v>16</v>
      </c>
      <c r="T20" s="8">
        <f t="shared" si="0"/>
        <v>7573</v>
      </c>
      <c r="U20" s="21">
        <f t="shared" si="1"/>
        <v>3.4281239248918099E-2</v>
      </c>
      <c r="V20" s="13"/>
    </row>
    <row r="21" spans="2:22" x14ac:dyDescent="0.2">
      <c r="B21" t="s">
        <v>68</v>
      </c>
      <c r="C21" s="8">
        <v>46</v>
      </c>
      <c r="D21" s="8">
        <v>55</v>
      </c>
      <c r="E21" s="8">
        <v>114</v>
      </c>
      <c r="F21" s="8">
        <v>85</v>
      </c>
      <c r="G21" s="8">
        <v>19</v>
      </c>
      <c r="H21" s="8">
        <v>11</v>
      </c>
      <c r="I21" s="8">
        <v>5</v>
      </c>
      <c r="J21" s="8">
        <v>3</v>
      </c>
      <c r="K21" s="8">
        <v>1</v>
      </c>
      <c r="L21" s="8"/>
      <c r="M21" s="8"/>
      <c r="N21" s="8"/>
      <c r="O21" s="8"/>
      <c r="P21" s="8"/>
      <c r="Q21" s="8"/>
      <c r="R21" s="8"/>
      <c r="S21" s="8">
        <v>1</v>
      </c>
      <c r="T21" s="8">
        <f t="shared" si="0"/>
        <v>340</v>
      </c>
      <c r="U21" s="21">
        <f t="shared" si="1"/>
        <v>1.5391022507107032E-3</v>
      </c>
      <c r="V21" s="13"/>
    </row>
    <row r="22" spans="2:22" x14ac:dyDescent="0.2">
      <c r="B22" t="s">
        <v>69</v>
      </c>
      <c r="C22" s="8">
        <v>513</v>
      </c>
      <c r="D22" s="8">
        <v>1102</v>
      </c>
      <c r="E22" s="8">
        <v>1800</v>
      </c>
      <c r="F22" s="8">
        <v>1618</v>
      </c>
      <c r="G22" s="8">
        <v>777</v>
      </c>
      <c r="H22" s="8">
        <v>367</v>
      </c>
      <c r="I22" s="8">
        <v>164</v>
      </c>
      <c r="J22" s="8">
        <v>118</v>
      </c>
      <c r="K22" s="8">
        <v>57</v>
      </c>
      <c r="L22" s="8">
        <v>17</v>
      </c>
      <c r="M22" s="8">
        <v>11</v>
      </c>
      <c r="N22" s="8">
        <v>6</v>
      </c>
      <c r="O22" s="8">
        <v>2</v>
      </c>
      <c r="P22" s="8">
        <v>3</v>
      </c>
      <c r="Q22" s="8"/>
      <c r="R22" s="8"/>
      <c r="S22" s="8">
        <v>13</v>
      </c>
      <c r="T22" s="8">
        <f t="shared" si="0"/>
        <v>6568</v>
      </c>
      <c r="U22" s="21">
        <f>T22/T$59</f>
        <v>2.9731834066670289E-2</v>
      </c>
      <c r="V22" s="13"/>
    </row>
    <row r="23" spans="2:22" x14ac:dyDescent="0.2">
      <c r="B23" t="s">
        <v>204</v>
      </c>
      <c r="C23" s="8">
        <f>C8+C10+C11+C13+C15+C19+C20+C17</f>
        <v>14259</v>
      </c>
      <c r="D23" s="8">
        <f t="shared" ref="D23:T23" si="2">D8+D10+D11+D13+D15+D19+D20+D17</f>
        <v>16418</v>
      </c>
      <c r="E23" s="8">
        <f t="shared" si="2"/>
        <v>32242</v>
      </c>
      <c r="F23" s="8">
        <f t="shared" si="2"/>
        <v>28980</v>
      </c>
      <c r="G23" s="8">
        <f t="shared" si="2"/>
        <v>10154</v>
      </c>
      <c r="H23" s="8">
        <f t="shared" si="2"/>
        <v>3956</v>
      </c>
      <c r="I23" s="8">
        <f t="shared" si="2"/>
        <v>2085</v>
      </c>
      <c r="J23" s="8">
        <f t="shared" si="2"/>
        <v>1217</v>
      </c>
      <c r="K23" s="8">
        <f t="shared" si="2"/>
        <v>633</v>
      </c>
      <c r="L23" s="8">
        <f t="shared" si="2"/>
        <v>225</v>
      </c>
      <c r="M23" s="8">
        <f t="shared" si="2"/>
        <v>142</v>
      </c>
      <c r="N23" s="8">
        <f t="shared" si="2"/>
        <v>53</v>
      </c>
      <c r="O23" s="8">
        <f t="shared" si="2"/>
        <v>32</v>
      </c>
      <c r="P23" s="8">
        <f t="shared" si="2"/>
        <v>19</v>
      </c>
      <c r="Q23" s="8">
        <f t="shared" si="2"/>
        <v>11</v>
      </c>
      <c r="R23" s="8">
        <f t="shared" si="2"/>
        <v>4</v>
      </c>
      <c r="S23" s="8">
        <f t="shared" si="2"/>
        <v>171</v>
      </c>
      <c r="T23" s="8">
        <f t="shared" si="2"/>
        <v>110601</v>
      </c>
      <c r="U23" s="21">
        <f>T23/T$59</f>
        <v>0.50066543538486608</v>
      </c>
      <c r="V23" s="13">
        <f>T23/T$56</f>
        <v>0.55935649297776247</v>
      </c>
    </row>
    <row r="24" spans="2:22" x14ac:dyDescent="0.2">
      <c r="B24" t="s">
        <v>100</v>
      </c>
      <c r="C24" s="8">
        <f>C4+C8+C9+C10+C11+C13+C17+C15+C16+C20+C19+C22</f>
        <v>15199</v>
      </c>
      <c r="D24" s="8">
        <f t="shared" ref="D24:R24" si="3">D4+D8+D9+D10+D11+D13+D17+D15+D16+D20+D19+D22</f>
        <v>18755</v>
      </c>
      <c r="E24" s="8">
        <f t="shared" si="3"/>
        <v>36285</v>
      </c>
      <c r="F24" s="8">
        <f t="shared" si="3"/>
        <v>32156</v>
      </c>
      <c r="G24" s="8">
        <f t="shared" si="3"/>
        <v>11702</v>
      </c>
      <c r="H24" s="8">
        <f t="shared" si="3"/>
        <v>4726</v>
      </c>
      <c r="I24" s="8">
        <f t="shared" si="3"/>
        <v>2495</v>
      </c>
      <c r="J24" s="8">
        <f t="shared" si="3"/>
        <v>1462</v>
      </c>
      <c r="K24" s="8">
        <f t="shared" si="3"/>
        <v>759</v>
      </c>
      <c r="L24" s="8">
        <f t="shared" si="3"/>
        <v>258</v>
      </c>
      <c r="M24" s="8">
        <f t="shared" si="3"/>
        <v>166</v>
      </c>
      <c r="N24" s="8">
        <f t="shared" si="3"/>
        <v>63</v>
      </c>
      <c r="O24" s="8">
        <f t="shared" si="3"/>
        <v>39</v>
      </c>
      <c r="P24" s="8">
        <f t="shared" si="3"/>
        <v>26</v>
      </c>
      <c r="Q24" s="8">
        <f t="shared" si="3"/>
        <v>11</v>
      </c>
      <c r="R24" s="8">
        <f t="shared" si="3"/>
        <v>4</v>
      </c>
      <c r="S24" s="8">
        <f>S4+S8+S9+S10+S11+S13+S17+S15+S16+S20+S19+S22</f>
        <v>194</v>
      </c>
      <c r="T24" s="8">
        <f t="shared" si="0"/>
        <v>124300</v>
      </c>
      <c r="U24" s="21">
        <f>T24/T$59</f>
        <v>0.56267767577453054</v>
      </c>
      <c r="V24" s="13">
        <f>T24/T$56</f>
        <v>0.62863818660894455</v>
      </c>
    </row>
    <row r="25" spans="2:22" x14ac:dyDescent="0.2">
      <c r="C25" s="8"/>
      <c r="D25" s="9">
        <f t="shared" ref="D25:T25" si="4">D24/$T24</f>
        <v>0.15088495575221239</v>
      </c>
      <c r="E25" s="9">
        <f t="shared" si="4"/>
        <v>0.29191472244569588</v>
      </c>
      <c r="F25" s="10">
        <f t="shared" si="4"/>
        <v>0.25869670152855995</v>
      </c>
      <c r="G25" s="9">
        <f t="shared" si="4"/>
        <v>9.4143201930812548E-2</v>
      </c>
      <c r="H25" s="9">
        <f t="shared" si="4"/>
        <v>3.8020917135961382E-2</v>
      </c>
      <c r="I25" s="9">
        <f t="shared" si="4"/>
        <v>2.007240547063556E-2</v>
      </c>
      <c r="J25" s="9">
        <f t="shared" si="4"/>
        <v>1.1761866452131939E-2</v>
      </c>
      <c r="K25" s="9">
        <f t="shared" si="4"/>
        <v>6.1061946902654868E-3</v>
      </c>
      <c r="L25" s="9">
        <f t="shared" si="4"/>
        <v>2.0756234915526952E-3</v>
      </c>
      <c r="M25" s="9">
        <f t="shared" si="4"/>
        <v>1.335478680611424E-3</v>
      </c>
      <c r="N25" s="9">
        <f t="shared" si="4"/>
        <v>5.0683829444891394E-4</v>
      </c>
      <c r="O25" s="9">
        <f t="shared" si="4"/>
        <v>3.1375703942075622E-4</v>
      </c>
      <c r="P25" s="9">
        <f t="shared" si="4"/>
        <v>2.0917135961383748E-4</v>
      </c>
      <c r="Q25" s="9">
        <f t="shared" si="4"/>
        <v>8.849557522123894E-5</v>
      </c>
      <c r="R25" s="9">
        <f t="shared" si="4"/>
        <v>3.2180209171359616E-5</v>
      </c>
      <c r="S25" s="9">
        <f t="shared" si="4"/>
        <v>1.5607401448109414E-3</v>
      </c>
      <c r="T25" s="9">
        <f t="shared" si="4"/>
        <v>1</v>
      </c>
      <c r="U25" s="21"/>
      <c r="V25" s="13"/>
    </row>
    <row r="26" spans="2:22" x14ac:dyDescent="0.2">
      <c r="B26" t="s">
        <v>101</v>
      </c>
      <c r="C26" s="8">
        <f>C7+C14</f>
        <v>231</v>
      </c>
      <c r="D26" s="8">
        <f t="shared" ref="D26:S26" si="5">D7+D13</f>
        <v>1066</v>
      </c>
      <c r="E26" s="8">
        <f t="shared" si="5"/>
        <v>2388</v>
      </c>
      <c r="F26" s="8">
        <f t="shared" si="5"/>
        <v>1380</v>
      </c>
      <c r="G26" s="8">
        <f t="shared" si="5"/>
        <v>301</v>
      </c>
      <c r="H26" s="8">
        <f t="shared" si="5"/>
        <v>90</v>
      </c>
      <c r="I26" s="8">
        <f t="shared" si="5"/>
        <v>53</v>
      </c>
      <c r="J26" s="8">
        <f t="shared" si="5"/>
        <v>24</v>
      </c>
      <c r="K26" s="8">
        <f t="shared" si="5"/>
        <v>11</v>
      </c>
      <c r="L26" s="8">
        <f t="shared" si="5"/>
        <v>4</v>
      </c>
      <c r="M26" s="8">
        <f t="shared" si="5"/>
        <v>8</v>
      </c>
      <c r="N26" s="8">
        <f t="shared" si="5"/>
        <v>0</v>
      </c>
      <c r="O26" s="8">
        <f t="shared" si="5"/>
        <v>1</v>
      </c>
      <c r="P26" s="8">
        <f t="shared" si="5"/>
        <v>1</v>
      </c>
      <c r="Q26" s="8">
        <f t="shared" si="5"/>
        <v>0</v>
      </c>
      <c r="R26" s="8">
        <f t="shared" si="5"/>
        <v>0</v>
      </c>
      <c r="S26" s="8">
        <f t="shared" si="5"/>
        <v>5</v>
      </c>
      <c r="T26" s="8">
        <f t="shared" si="0"/>
        <v>5563</v>
      </c>
      <c r="U26" s="21">
        <f>T26/T$59</f>
        <v>2.5182428884422476E-2</v>
      </c>
      <c r="V26" s="13">
        <f>T26/T$56</f>
        <v>2.8134466871323881E-2</v>
      </c>
    </row>
    <row r="27" spans="2:22" x14ac:dyDescent="0.2">
      <c r="C27" s="8"/>
      <c r="D27" s="9">
        <f t="shared" ref="D27:T27" si="6">D26/$T26</f>
        <v>0.1916232248786626</v>
      </c>
      <c r="E27" s="10">
        <f t="shared" si="6"/>
        <v>0.42926478518784827</v>
      </c>
      <c r="F27" s="9">
        <f t="shared" si="6"/>
        <v>0.24806758943016358</v>
      </c>
      <c r="G27" s="9">
        <f t="shared" si="6"/>
        <v>5.4107495955419735E-2</v>
      </c>
      <c r="H27" s="9">
        <f t="shared" si="6"/>
        <v>1.6178321049793276E-2</v>
      </c>
      <c r="I27" s="9">
        <f t="shared" si="6"/>
        <v>9.5272335071004861E-3</v>
      </c>
      <c r="J27" s="9">
        <f t="shared" si="6"/>
        <v>4.3142189466115408E-3</v>
      </c>
      <c r="K27" s="9">
        <f t="shared" si="6"/>
        <v>1.9773503505302894E-3</v>
      </c>
      <c r="L27" s="9">
        <f t="shared" si="6"/>
        <v>7.1903649110192339E-4</v>
      </c>
      <c r="M27" s="9">
        <f t="shared" si="6"/>
        <v>1.4380729822038468E-3</v>
      </c>
      <c r="N27" s="9">
        <f t="shared" si="6"/>
        <v>0</v>
      </c>
      <c r="O27" s="9">
        <f t="shared" si="6"/>
        <v>1.7975912277548085E-4</v>
      </c>
      <c r="P27" s="9">
        <f t="shared" si="6"/>
        <v>1.7975912277548085E-4</v>
      </c>
      <c r="Q27" s="9">
        <f t="shared" si="6"/>
        <v>0</v>
      </c>
      <c r="R27" s="9">
        <f t="shared" si="6"/>
        <v>0</v>
      </c>
      <c r="S27" s="9">
        <f t="shared" si="6"/>
        <v>8.9879561387740429E-4</v>
      </c>
      <c r="T27" s="9">
        <f t="shared" si="6"/>
        <v>1</v>
      </c>
      <c r="U27" s="21"/>
      <c r="V27" s="13"/>
    </row>
    <row r="28" spans="2:22" x14ac:dyDescent="0.2">
      <c r="B28" t="s">
        <v>102</v>
      </c>
      <c r="C28" s="8">
        <f>C5+C6+C12+C18+C21</f>
        <v>2223</v>
      </c>
      <c r="D28" s="8">
        <f t="shared" ref="D28:S28" si="7">D5+D6+D12+D18+D21</f>
        <v>2371</v>
      </c>
      <c r="E28" s="8">
        <f t="shared" si="7"/>
        <v>6641</v>
      </c>
      <c r="F28" s="8">
        <f t="shared" si="7"/>
        <v>5419</v>
      </c>
      <c r="G28" s="8">
        <f t="shared" si="7"/>
        <v>1186</v>
      </c>
      <c r="H28" s="8">
        <f t="shared" si="7"/>
        <v>282</v>
      </c>
      <c r="I28" s="8">
        <f t="shared" si="7"/>
        <v>113</v>
      </c>
      <c r="J28" s="8">
        <f t="shared" si="7"/>
        <v>48</v>
      </c>
      <c r="K28" s="8">
        <f t="shared" si="7"/>
        <v>18</v>
      </c>
      <c r="L28" s="8">
        <f t="shared" si="7"/>
        <v>2</v>
      </c>
      <c r="M28" s="8">
        <f t="shared" si="7"/>
        <v>5</v>
      </c>
      <c r="N28" s="8">
        <f t="shared" si="7"/>
        <v>0</v>
      </c>
      <c r="O28" s="8">
        <f t="shared" si="7"/>
        <v>2</v>
      </c>
      <c r="P28" s="8">
        <f t="shared" si="7"/>
        <v>1</v>
      </c>
      <c r="Q28" s="8">
        <f t="shared" si="7"/>
        <v>0</v>
      </c>
      <c r="R28" s="8">
        <f t="shared" si="7"/>
        <v>0</v>
      </c>
      <c r="S28" s="8">
        <f t="shared" si="7"/>
        <v>29</v>
      </c>
      <c r="T28" s="8">
        <f t="shared" si="0"/>
        <v>18340</v>
      </c>
      <c r="U28" s="21">
        <f>T28/T$59</f>
        <v>8.3020986111865577E-2</v>
      </c>
      <c r="V28" s="13">
        <f>T28/T$56</f>
        <v>9.2753212730555451E-2</v>
      </c>
    </row>
    <row r="29" spans="2:22" x14ac:dyDescent="0.2">
      <c r="C29" s="8"/>
      <c r="D29" s="9">
        <f t="shared" ref="D29:T29" si="8">D28/$T28</f>
        <v>0.12928026172300983</v>
      </c>
      <c r="E29" s="9">
        <f t="shared" si="8"/>
        <v>0.36210468920392586</v>
      </c>
      <c r="F29" s="10">
        <f t="shared" si="8"/>
        <v>0.295474372955289</v>
      </c>
      <c r="G29" s="9">
        <f t="shared" si="8"/>
        <v>6.466739367502726E-2</v>
      </c>
      <c r="H29" s="9">
        <f t="shared" si="8"/>
        <v>1.5376226826608505E-2</v>
      </c>
      <c r="I29" s="9">
        <f t="shared" si="8"/>
        <v>6.1613958560523445E-3</v>
      </c>
      <c r="J29" s="9">
        <f t="shared" si="8"/>
        <v>2.6172300981461287E-3</v>
      </c>
      <c r="K29" s="9">
        <f t="shared" si="8"/>
        <v>9.8146128680479832E-4</v>
      </c>
      <c r="L29" s="9">
        <f t="shared" si="8"/>
        <v>1.0905125408942203E-4</v>
      </c>
      <c r="M29" s="9">
        <f t="shared" si="8"/>
        <v>2.7262813522355508E-4</v>
      </c>
      <c r="N29" s="9">
        <f t="shared" si="8"/>
        <v>0</v>
      </c>
      <c r="O29" s="9">
        <f t="shared" si="8"/>
        <v>1.0905125408942203E-4</v>
      </c>
      <c r="P29" s="9">
        <f t="shared" si="8"/>
        <v>5.4525627044711013E-5</v>
      </c>
      <c r="Q29" s="9">
        <f t="shared" si="8"/>
        <v>0</v>
      </c>
      <c r="R29" s="9">
        <f t="shared" si="8"/>
        <v>0</v>
      </c>
      <c r="S29" s="9">
        <f t="shared" si="8"/>
        <v>1.5812431842966194E-3</v>
      </c>
      <c r="T29" s="9">
        <f t="shared" si="8"/>
        <v>1</v>
      </c>
      <c r="U29" s="21"/>
      <c r="V29" s="13"/>
    </row>
    <row r="30" spans="2:22" x14ac:dyDescent="0.2">
      <c r="B30" t="s">
        <v>70</v>
      </c>
      <c r="C30" s="8">
        <f>SUM(C4:C22)</f>
        <v>17653</v>
      </c>
      <c r="D30" s="8">
        <f t="shared" ref="D30:T30" si="9">SUM(D4:D22)</f>
        <v>21727</v>
      </c>
      <c r="E30" s="8">
        <f t="shared" si="9"/>
        <v>44206</v>
      </c>
      <c r="F30" s="8">
        <f t="shared" si="9"/>
        <v>38243</v>
      </c>
      <c r="G30" s="8">
        <f t="shared" si="9"/>
        <v>13063</v>
      </c>
      <c r="H30" s="8">
        <f t="shared" si="9"/>
        <v>5055</v>
      </c>
      <c r="I30" s="8">
        <f t="shared" si="9"/>
        <v>2637</v>
      </c>
      <c r="J30" s="8">
        <f t="shared" si="9"/>
        <v>1525</v>
      </c>
      <c r="K30" s="8">
        <f t="shared" si="9"/>
        <v>781</v>
      </c>
      <c r="L30" s="8">
        <f t="shared" si="9"/>
        <v>261</v>
      </c>
      <c r="M30" s="8">
        <f t="shared" si="9"/>
        <v>174</v>
      </c>
      <c r="N30" s="8">
        <f t="shared" si="9"/>
        <v>63</v>
      </c>
      <c r="O30" s="8">
        <f t="shared" si="9"/>
        <v>42</v>
      </c>
      <c r="P30" s="8">
        <f t="shared" si="9"/>
        <v>27</v>
      </c>
      <c r="Q30" s="8">
        <f t="shared" si="9"/>
        <v>11</v>
      </c>
      <c r="R30" s="8">
        <f t="shared" si="9"/>
        <v>4</v>
      </c>
      <c r="S30" s="8">
        <f t="shared" si="9"/>
        <v>226</v>
      </c>
      <c r="T30" s="8">
        <f t="shared" si="9"/>
        <v>145698</v>
      </c>
      <c r="U30" s="21">
        <f>T30/T$59</f>
        <v>0.65954152860014126</v>
      </c>
      <c r="V30" s="13">
        <f>T30/T$56</f>
        <v>0.73685701136403869</v>
      </c>
    </row>
    <row r="31" spans="2:22" x14ac:dyDescent="0.2">
      <c r="B31" t="s">
        <v>103</v>
      </c>
      <c r="C31" s="9">
        <f>C30/$T30</f>
        <v>0.12116158080412909</v>
      </c>
      <c r="D31" s="9">
        <f t="shared" ref="D31:T31" si="10">D30/$T30</f>
        <v>0.1491235294925119</v>
      </c>
      <c r="E31" s="9">
        <f t="shared" si="10"/>
        <v>0.30340842015676261</v>
      </c>
      <c r="F31" s="10">
        <f t="shared" si="10"/>
        <v>0.26248129692926464</v>
      </c>
      <c r="G31" s="9">
        <f t="shared" si="10"/>
        <v>8.9658059822372307E-2</v>
      </c>
      <c r="H31" s="9">
        <f t="shared" si="10"/>
        <v>3.4695054153111228E-2</v>
      </c>
      <c r="I31" s="9">
        <f t="shared" si="10"/>
        <v>1.8099081662068115E-2</v>
      </c>
      <c r="J31" s="9">
        <f t="shared" si="10"/>
        <v>1.0466856099603289E-2</v>
      </c>
      <c r="K31" s="9">
        <f t="shared" si="10"/>
        <v>5.3604030254361763E-3</v>
      </c>
      <c r="L31" s="9">
        <f t="shared" si="10"/>
        <v>1.7913766832763662E-3</v>
      </c>
      <c r="M31" s="9">
        <f t="shared" si="10"/>
        <v>1.1942511221842442E-3</v>
      </c>
      <c r="N31" s="9">
        <f t="shared" si="10"/>
        <v>4.3240126837705388E-4</v>
      </c>
      <c r="O31" s="9">
        <f t="shared" si="10"/>
        <v>2.8826751225136929E-4</v>
      </c>
      <c r="P31" s="9">
        <f t="shared" si="10"/>
        <v>1.8531482930445167E-4</v>
      </c>
      <c r="Q31" s="9">
        <f t="shared" si="10"/>
        <v>7.5498634161072899E-5</v>
      </c>
      <c r="R31" s="9">
        <f t="shared" si="10"/>
        <v>2.7454048785844693E-5</v>
      </c>
      <c r="S31" s="9">
        <f t="shared" si="10"/>
        <v>1.5511537564002252E-3</v>
      </c>
      <c r="T31" s="9">
        <f t="shared" si="10"/>
        <v>1</v>
      </c>
      <c r="U31" s="2"/>
      <c r="V31" s="13"/>
    </row>
    <row r="32" spans="2:22" x14ac:dyDescent="0.2">
      <c r="B32" t="s">
        <v>193</v>
      </c>
      <c r="C32" s="9">
        <f>C31</f>
        <v>0.12116158080412909</v>
      </c>
      <c r="D32" s="9">
        <f t="shared" ref="D32:S32" si="11">C32+D31</f>
        <v>0.27028511029664098</v>
      </c>
      <c r="E32" s="9">
        <f t="shared" si="11"/>
        <v>0.57369353045340366</v>
      </c>
      <c r="F32" s="9">
        <f t="shared" si="11"/>
        <v>0.83617482738266835</v>
      </c>
      <c r="G32" s="9">
        <f t="shared" si="11"/>
        <v>0.92583288720504064</v>
      </c>
      <c r="H32" s="9">
        <f t="shared" si="11"/>
        <v>0.96052794135815189</v>
      </c>
      <c r="I32" s="9">
        <f t="shared" si="11"/>
        <v>0.97862702302021998</v>
      </c>
      <c r="J32" s="9">
        <f t="shared" si="11"/>
        <v>0.98909387911982327</v>
      </c>
      <c r="K32" s="9">
        <f t="shared" si="11"/>
        <v>0.99445428214525944</v>
      </c>
      <c r="L32" s="9">
        <f t="shared" si="11"/>
        <v>0.99624565882853577</v>
      </c>
      <c r="M32" s="9">
        <f t="shared" si="11"/>
        <v>0.99743990995072007</v>
      </c>
      <c r="N32" s="9">
        <f t="shared" si="11"/>
        <v>0.99787231121909714</v>
      </c>
      <c r="O32" s="9">
        <f t="shared" si="11"/>
        <v>0.99816057873134856</v>
      </c>
      <c r="P32" s="9">
        <f t="shared" si="11"/>
        <v>0.99834589356065306</v>
      </c>
      <c r="Q32" s="9">
        <f t="shared" si="11"/>
        <v>0.99842139219481418</v>
      </c>
      <c r="R32" s="9">
        <f t="shared" si="11"/>
        <v>0.99844884624359997</v>
      </c>
      <c r="S32" s="9">
        <f t="shared" si="11"/>
        <v>1.0000000000000002</v>
      </c>
      <c r="T32" s="9"/>
      <c r="U32" s="2"/>
      <c r="V32" s="13"/>
    </row>
    <row r="33" spans="2:22" x14ac:dyDescent="0.2">
      <c r="B33" t="s">
        <v>71</v>
      </c>
      <c r="C33" s="8">
        <v>57</v>
      </c>
      <c r="D33" s="8">
        <v>55</v>
      </c>
      <c r="E33" s="8">
        <v>189</v>
      </c>
      <c r="F33" s="8">
        <v>143</v>
      </c>
      <c r="G33" s="8">
        <v>25</v>
      </c>
      <c r="H33" s="8">
        <v>3</v>
      </c>
      <c r="I33" s="8">
        <v>4</v>
      </c>
      <c r="J33" s="8"/>
      <c r="K33" s="8"/>
      <c r="L33" s="8"/>
      <c r="M33" s="8"/>
      <c r="N33" s="8"/>
      <c r="O33" s="8"/>
      <c r="P33" s="8"/>
      <c r="Q33" s="8"/>
      <c r="R33" s="8"/>
      <c r="S33" s="8">
        <v>1</v>
      </c>
      <c r="T33" s="8">
        <f>SUM(C33:S33)</f>
        <v>477</v>
      </c>
      <c r="U33" s="21">
        <f t="shared" ref="U33:U53" si="12">T33/T$59</f>
        <v>2.1592699223206041E-3</v>
      </c>
      <c r="V33" s="13"/>
    </row>
    <row r="34" spans="2:22" x14ac:dyDescent="0.2">
      <c r="B34" t="s">
        <v>72</v>
      </c>
      <c r="C34" s="8">
        <v>68</v>
      </c>
      <c r="D34" s="8">
        <v>85</v>
      </c>
      <c r="E34" s="8">
        <v>261</v>
      </c>
      <c r="F34" s="8">
        <v>269</v>
      </c>
      <c r="G34" s="8">
        <v>58</v>
      </c>
      <c r="H34" s="8">
        <v>13</v>
      </c>
      <c r="I34" s="8"/>
      <c r="J34" s="8">
        <v>2</v>
      </c>
      <c r="K34" s="8">
        <v>1</v>
      </c>
      <c r="L34" s="8"/>
      <c r="M34" s="8"/>
      <c r="N34" s="8"/>
      <c r="O34" s="8"/>
      <c r="P34" s="8">
        <v>2</v>
      </c>
      <c r="Q34" s="8"/>
      <c r="R34" s="8"/>
      <c r="S34" s="8">
        <v>3</v>
      </c>
      <c r="T34" s="8">
        <f t="shared" ref="T34:T58" si="13">SUM(C34:S34)</f>
        <v>762</v>
      </c>
      <c r="U34" s="21">
        <f t="shared" si="12"/>
        <v>3.4493997501222227E-3</v>
      </c>
      <c r="V34" s="13"/>
    </row>
    <row r="35" spans="2:22" x14ac:dyDescent="0.2">
      <c r="B35" t="s">
        <v>73</v>
      </c>
      <c r="C35" s="8">
        <v>646</v>
      </c>
      <c r="D35" s="8">
        <v>551</v>
      </c>
      <c r="E35" s="8">
        <v>2467</v>
      </c>
      <c r="F35" s="8">
        <v>2299</v>
      </c>
      <c r="G35" s="8">
        <v>486</v>
      </c>
      <c r="H35" s="8">
        <v>87</v>
      </c>
      <c r="I35" s="8">
        <v>46</v>
      </c>
      <c r="J35" s="8">
        <v>13</v>
      </c>
      <c r="K35" s="8">
        <v>11</v>
      </c>
      <c r="L35" s="8">
        <v>4</v>
      </c>
      <c r="M35" s="8">
        <v>3</v>
      </c>
      <c r="N35" s="8">
        <v>1</v>
      </c>
      <c r="O35" s="8"/>
      <c r="P35" s="8">
        <v>1</v>
      </c>
      <c r="Q35" s="8"/>
      <c r="R35" s="8"/>
      <c r="S35" s="8">
        <v>6</v>
      </c>
      <c r="T35" s="8">
        <f t="shared" si="13"/>
        <v>6621</v>
      </c>
      <c r="U35" s="21">
        <f t="shared" si="12"/>
        <v>2.9971752946928134E-2</v>
      </c>
      <c r="V35" s="13"/>
    </row>
    <row r="36" spans="2:22" x14ac:dyDescent="0.2">
      <c r="B36" t="s">
        <v>74</v>
      </c>
      <c r="C36" s="8">
        <v>750</v>
      </c>
      <c r="D36" s="8">
        <v>331</v>
      </c>
      <c r="E36" s="8">
        <v>1247</v>
      </c>
      <c r="F36" s="8">
        <v>1408</v>
      </c>
      <c r="G36" s="8">
        <v>487</v>
      </c>
      <c r="H36" s="8">
        <v>74</v>
      </c>
      <c r="I36" s="8">
        <v>16</v>
      </c>
      <c r="J36" s="8">
        <v>3</v>
      </c>
      <c r="K36" s="8">
        <v>4</v>
      </c>
      <c r="L36" s="8"/>
      <c r="M36" s="8"/>
      <c r="N36" s="8"/>
      <c r="O36" s="8"/>
      <c r="P36" s="8"/>
      <c r="Q36" s="8"/>
      <c r="R36" s="8"/>
      <c r="S36" s="8">
        <v>2</v>
      </c>
      <c r="T36" s="8">
        <f t="shared" si="13"/>
        <v>4322</v>
      </c>
      <c r="U36" s="21">
        <f t="shared" si="12"/>
        <v>1.9564705669328407E-2</v>
      </c>
      <c r="V36" s="13"/>
    </row>
    <row r="37" spans="2:22" x14ac:dyDescent="0.2">
      <c r="B37" t="s">
        <v>75</v>
      </c>
      <c r="C37" s="8">
        <v>14</v>
      </c>
      <c r="D37" s="8">
        <v>18</v>
      </c>
      <c r="E37" s="8">
        <v>74</v>
      </c>
      <c r="F37" s="8">
        <v>52</v>
      </c>
      <c r="G37" s="8">
        <v>5</v>
      </c>
      <c r="H37" s="8">
        <v>2</v>
      </c>
      <c r="I37" s="8"/>
      <c r="J37" s="8">
        <v>2</v>
      </c>
      <c r="K37" s="8">
        <v>1</v>
      </c>
      <c r="L37" s="8"/>
      <c r="M37" s="8"/>
      <c r="N37" s="8"/>
      <c r="O37" s="8"/>
      <c r="P37" s="8"/>
      <c r="Q37" s="8"/>
      <c r="R37" s="8"/>
      <c r="S37" s="8"/>
      <c r="T37" s="8">
        <f t="shared" si="13"/>
        <v>168</v>
      </c>
      <c r="U37" s="21">
        <f t="shared" si="12"/>
        <v>7.6049758270411213E-4</v>
      </c>
      <c r="V37" s="13"/>
    </row>
    <row r="38" spans="2:22" x14ac:dyDescent="0.2">
      <c r="B38" t="s">
        <v>76</v>
      </c>
      <c r="C38" s="8">
        <v>292</v>
      </c>
      <c r="D38" s="8">
        <v>165</v>
      </c>
      <c r="E38" s="8">
        <v>580</v>
      </c>
      <c r="F38" s="8">
        <v>581</v>
      </c>
      <c r="G38" s="8">
        <v>163</v>
      </c>
      <c r="H38" s="8">
        <v>17</v>
      </c>
      <c r="I38" s="8">
        <v>3</v>
      </c>
      <c r="J38" s="8">
        <v>2</v>
      </c>
      <c r="K38" s="8"/>
      <c r="L38" s="8"/>
      <c r="M38" s="8"/>
      <c r="N38" s="8"/>
      <c r="O38" s="8"/>
      <c r="P38" s="8"/>
      <c r="Q38" s="8">
        <v>1</v>
      </c>
      <c r="R38" s="8"/>
      <c r="S38" s="8">
        <v>2</v>
      </c>
      <c r="T38" s="8">
        <f t="shared" si="13"/>
        <v>1806</v>
      </c>
      <c r="U38" s="21">
        <f t="shared" si="12"/>
        <v>8.175349014069206E-3</v>
      </c>
      <c r="V38" s="13"/>
    </row>
    <row r="39" spans="2:22" x14ac:dyDescent="0.2">
      <c r="B39" t="s">
        <v>77</v>
      </c>
      <c r="C39" s="8">
        <v>25</v>
      </c>
      <c r="D39" s="8">
        <v>43</v>
      </c>
      <c r="E39" s="8">
        <v>146</v>
      </c>
      <c r="F39" s="8">
        <v>107</v>
      </c>
      <c r="G39" s="8">
        <v>26</v>
      </c>
      <c r="H39" s="8">
        <v>6</v>
      </c>
      <c r="I39" s="8">
        <v>2</v>
      </c>
      <c r="J39" s="8">
        <v>3</v>
      </c>
      <c r="K39" s="8"/>
      <c r="L39" s="8"/>
      <c r="M39" s="8"/>
      <c r="N39" s="8"/>
      <c r="O39" s="8"/>
      <c r="P39" s="8"/>
      <c r="Q39" s="8"/>
      <c r="R39" s="8"/>
      <c r="S39" s="8"/>
      <c r="T39" s="8">
        <f t="shared" si="13"/>
        <v>358</v>
      </c>
      <c r="U39" s="21">
        <f t="shared" si="12"/>
        <v>1.620584134571858E-3</v>
      </c>
      <c r="V39" s="13"/>
    </row>
    <row r="40" spans="2:22" x14ac:dyDescent="0.2">
      <c r="B40" t="s">
        <v>78</v>
      </c>
      <c r="C40" s="8">
        <v>282</v>
      </c>
      <c r="D40" s="8">
        <v>242</v>
      </c>
      <c r="E40" s="8">
        <v>945</v>
      </c>
      <c r="F40" s="8">
        <v>755</v>
      </c>
      <c r="G40" s="8">
        <v>167</v>
      </c>
      <c r="H40" s="8">
        <v>24</v>
      </c>
      <c r="I40" s="8">
        <v>10</v>
      </c>
      <c r="J40" s="8">
        <v>4</v>
      </c>
      <c r="K40" s="8">
        <v>1</v>
      </c>
      <c r="L40" s="8"/>
      <c r="M40" s="8"/>
      <c r="N40" s="8"/>
      <c r="O40" s="8">
        <v>2</v>
      </c>
      <c r="P40" s="8"/>
      <c r="Q40" s="8"/>
      <c r="R40" s="8"/>
      <c r="S40" s="8">
        <v>5</v>
      </c>
      <c r="T40" s="8">
        <f t="shared" si="13"/>
        <v>2437</v>
      </c>
      <c r="U40" s="21">
        <f t="shared" si="12"/>
        <v>1.1031741720535245E-2</v>
      </c>
      <c r="V40" s="13"/>
    </row>
    <row r="41" spans="2:22" x14ac:dyDescent="0.2">
      <c r="B41" t="s">
        <v>79</v>
      </c>
      <c r="C41" s="8">
        <v>6</v>
      </c>
      <c r="D41" s="8">
        <v>12</v>
      </c>
      <c r="E41" s="8">
        <v>62</v>
      </c>
      <c r="F41" s="8">
        <v>38</v>
      </c>
      <c r="G41" s="8">
        <v>5</v>
      </c>
      <c r="H41" s="8"/>
      <c r="I41" s="8">
        <v>1</v>
      </c>
      <c r="J41" s="8">
        <v>2</v>
      </c>
      <c r="K41" s="8"/>
      <c r="L41" s="8"/>
      <c r="M41" s="8"/>
      <c r="N41" s="8"/>
      <c r="O41" s="8"/>
      <c r="P41" s="8"/>
      <c r="Q41" s="8"/>
      <c r="R41" s="8"/>
      <c r="S41" s="8"/>
      <c r="T41" s="8">
        <f t="shared" si="13"/>
        <v>126</v>
      </c>
      <c r="U41" s="21">
        <f t="shared" si="12"/>
        <v>5.703731870280841E-4</v>
      </c>
      <c r="V41" s="13"/>
    </row>
    <row r="42" spans="2:22" x14ac:dyDescent="0.2">
      <c r="B42" t="s">
        <v>80</v>
      </c>
      <c r="C42" s="8">
        <v>700</v>
      </c>
      <c r="D42" s="8">
        <v>410</v>
      </c>
      <c r="E42" s="8">
        <v>1615</v>
      </c>
      <c r="F42" s="8">
        <v>1397</v>
      </c>
      <c r="G42" s="8">
        <v>275</v>
      </c>
      <c r="H42" s="8">
        <v>53</v>
      </c>
      <c r="I42" s="8">
        <v>12</v>
      </c>
      <c r="J42" s="8">
        <v>5</v>
      </c>
      <c r="K42" s="8"/>
      <c r="L42" s="8">
        <v>1</v>
      </c>
      <c r="M42" s="8"/>
      <c r="N42" s="8">
        <v>4</v>
      </c>
      <c r="O42" s="8">
        <v>1</v>
      </c>
      <c r="P42" s="8">
        <v>1</v>
      </c>
      <c r="Q42" s="8"/>
      <c r="R42" s="8"/>
      <c r="S42" s="8">
        <v>7</v>
      </c>
      <c r="T42" s="8">
        <f t="shared" si="13"/>
        <v>4481</v>
      </c>
      <c r="U42" s="21">
        <f t="shared" si="12"/>
        <v>2.0284462310101944E-2</v>
      </c>
      <c r="V42" s="13"/>
    </row>
    <row r="43" spans="2:22" x14ac:dyDescent="0.2">
      <c r="B43" t="s">
        <v>81</v>
      </c>
      <c r="C43" s="8">
        <v>209</v>
      </c>
      <c r="D43" s="8">
        <v>147</v>
      </c>
      <c r="E43" s="8">
        <v>497</v>
      </c>
      <c r="F43" s="8">
        <v>411</v>
      </c>
      <c r="G43" s="8">
        <v>97</v>
      </c>
      <c r="H43" s="8">
        <v>19</v>
      </c>
      <c r="I43" s="8">
        <v>1</v>
      </c>
      <c r="J43" s="8">
        <v>1</v>
      </c>
      <c r="K43" s="8"/>
      <c r="L43" s="8"/>
      <c r="M43" s="8"/>
      <c r="N43" s="8"/>
      <c r="O43" s="8"/>
      <c r="P43" s="8"/>
      <c r="Q43" s="8"/>
      <c r="R43" s="8">
        <v>1</v>
      </c>
      <c r="S43" s="8">
        <v>4</v>
      </c>
      <c r="T43" s="8">
        <f t="shared" si="13"/>
        <v>1387</v>
      </c>
      <c r="U43" s="21">
        <f t="shared" si="12"/>
        <v>6.2786318286345445E-3</v>
      </c>
      <c r="V43" s="13"/>
    </row>
    <row r="44" spans="2:22" x14ac:dyDescent="0.2">
      <c r="B44" t="s">
        <v>82</v>
      </c>
      <c r="C44" s="8">
        <v>58</v>
      </c>
      <c r="D44" s="8">
        <v>84</v>
      </c>
      <c r="E44" s="8">
        <v>238</v>
      </c>
      <c r="F44" s="8">
        <v>149</v>
      </c>
      <c r="G44" s="8">
        <v>23</v>
      </c>
      <c r="H44" s="8">
        <v>3</v>
      </c>
      <c r="I44" s="8">
        <v>2</v>
      </c>
      <c r="J44" s="8">
        <v>1</v>
      </c>
      <c r="K44" s="8">
        <v>1</v>
      </c>
      <c r="L44" s="8"/>
      <c r="M44" s="8">
        <v>1</v>
      </c>
      <c r="N44" s="8"/>
      <c r="O44" s="8"/>
      <c r="P44" s="8"/>
      <c r="Q44" s="8"/>
      <c r="R44" s="8"/>
      <c r="S44" s="8">
        <v>3</v>
      </c>
      <c r="T44" s="8">
        <f t="shared" si="13"/>
        <v>563</v>
      </c>
      <c r="U44" s="21">
        <f t="shared" si="12"/>
        <v>2.5485722563238994E-3</v>
      </c>
      <c r="V44" s="13"/>
    </row>
    <row r="45" spans="2:22" x14ac:dyDescent="0.2">
      <c r="B45" t="s">
        <v>83</v>
      </c>
      <c r="C45" s="8">
        <v>84</v>
      </c>
      <c r="D45" s="8">
        <v>97</v>
      </c>
      <c r="E45" s="8">
        <v>345</v>
      </c>
      <c r="F45" s="8">
        <v>377</v>
      </c>
      <c r="G45" s="8">
        <v>121</v>
      </c>
      <c r="H45" s="8">
        <v>30</v>
      </c>
      <c r="I45" s="8">
        <v>14</v>
      </c>
      <c r="J45" s="8">
        <v>6</v>
      </c>
      <c r="K45" s="8">
        <v>6</v>
      </c>
      <c r="L45" s="8">
        <v>2</v>
      </c>
      <c r="M45" s="8">
        <v>1</v>
      </c>
      <c r="N45" s="8">
        <v>9</v>
      </c>
      <c r="O45" s="8">
        <v>4</v>
      </c>
      <c r="P45" s="8">
        <v>14</v>
      </c>
      <c r="Q45" s="8">
        <v>1</v>
      </c>
      <c r="R45" s="8"/>
      <c r="S45" s="8">
        <v>3</v>
      </c>
      <c r="T45" s="8">
        <f t="shared" si="13"/>
        <v>1114</v>
      </c>
      <c r="U45" s="21">
        <f t="shared" si="12"/>
        <v>5.0428232567403626E-3</v>
      </c>
      <c r="V45" s="13"/>
    </row>
    <row r="46" spans="2:22" x14ac:dyDescent="0.2">
      <c r="B46" t="s">
        <v>84</v>
      </c>
      <c r="C46" s="8">
        <v>165</v>
      </c>
      <c r="D46" s="8">
        <v>232</v>
      </c>
      <c r="E46" s="8">
        <v>590</v>
      </c>
      <c r="F46" s="8">
        <v>361</v>
      </c>
      <c r="G46" s="8">
        <v>64</v>
      </c>
      <c r="H46" s="8">
        <v>7</v>
      </c>
      <c r="I46" s="8">
        <v>2</v>
      </c>
      <c r="J46" s="8">
        <v>5</v>
      </c>
      <c r="K46" s="8"/>
      <c r="L46" s="8"/>
      <c r="M46" s="8"/>
      <c r="N46" s="8"/>
      <c r="O46" s="8"/>
      <c r="P46" s="8"/>
      <c r="Q46" s="8"/>
      <c r="R46" s="8"/>
      <c r="S46" s="8">
        <v>5</v>
      </c>
      <c r="T46" s="8">
        <f t="shared" si="13"/>
        <v>1431</v>
      </c>
      <c r="U46" s="21">
        <f t="shared" si="12"/>
        <v>6.4778097669618119E-3</v>
      </c>
      <c r="V46" s="13"/>
    </row>
    <row r="47" spans="2:22" x14ac:dyDescent="0.2">
      <c r="B47" t="s">
        <v>85</v>
      </c>
      <c r="C47" s="8">
        <v>194</v>
      </c>
      <c r="D47" s="8">
        <v>146</v>
      </c>
      <c r="E47" s="8">
        <v>378</v>
      </c>
      <c r="F47" s="8">
        <v>319</v>
      </c>
      <c r="G47" s="8">
        <v>68</v>
      </c>
      <c r="H47" s="8">
        <v>8</v>
      </c>
      <c r="I47" s="8"/>
      <c r="J47" s="8">
        <v>1</v>
      </c>
      <c r="K47" s="8"/>
      <c r="L47" s="8">
        <v>1</v>
      </c>
      <c r="M47" s="8"/>
      <c r="N47" s="8"/>
      <c r="O47" s="8"/>
      <c r="P47" s="8"/>
      <c r="Q47" s="8"/>
      <c r="R47" s="8"/>
      <c r="S47" s="8"/>
      <c r="T47" s="8">
        <f t="shared" si="13"/>
        <v>1115</v>
      </c>
      <c r="U47" s="21">
        <f t="shared" si="12"/>
        <v>5.0473500280659826E-3</v>
      </c>
      <c r="V47" s="13"/>
    </row>
    <row r="48" spans="2:22" x14ac:dyDescent="0.2">
      <c r="B48" t="s">
        <v>86</v>
      </c>
      <c r="C48" s="8">
        <v>1969</v>
      </c>
      <c r="D48" s="8">
        <v>1612</v>
      </c>
      <c r="E48" s="8">
        <v>5427</v>
      </c>
      <c r="F48" s="8">
        <v>4277</v>
      </c>
      <c r="G48" s="8">
        <v>760</v>
      </c>
      <c r="H48" s="8">
        <v>115</v>
      </c>
      <c r="I48" s="8">
        <v>33</v>
      </c>
      <c r="J48" s="8">
        <v>14</v>
      </c>
      <c r="K48" s="8">
        <v>9</v>
      </c>
      <c r="L48" s="8">
        <v>7</v>
      </c>
      <c r="M48" s="8">
        <v>2</v>
      </c>
      <c r="N48" s="8">
        <v>1</v>
      </c>
      <c r="O48" s="8"/>
      <c r="P48" s="8">
        <v>1</v>
      </c>
      <c r="Q48" s="8"/>
      <c r="R48" s="8"/>
      <c r="S48" s="8">
        <v>24</v>
      </c>
      <c r="T48" s="8">
        <f t="shared" si="13"/>
        <v>14251</v>
      </c>
      <c r="U48" s="21">
        <f t="shared" si="12"/>
        <v>6.4511018161406558E-2</v>
      </c>
      <c r="V48" s="13"/>
    </row>
    <row r="49" spans="2:24" x14ac:dyDescent="0.2">
      <c r="B49" t="s">
        <v>87</v>
      </c>
      <c r="C49" s="8">
        <v>347</v>
      </c>
      <c r="D49" s="8">
        <v>325</v>
      </c>
      <c r="E49" s="8">
        <v>1199</v>
      </c>
      <c r="F49" s="8">
        <v>914</v>
      </c>
      <c r="G49" s="8">
        <v>200</v>
      </c>
      <c r="H49" s="8">
        <v>59</v>
      </c>
      <c r="I49" s="8">
        <v>10</v>
      </c>
      <c r="J49" s="8">
        <v>1</v>
      </c>
      <c r="K49" s="8">
        <v>2</v>
      </c>
      <c r="L49" s="8">
        <v>4</v>
      </c>
      <c r="M49" s="8">
        <v>2</v>
      </c>
      <c r="N49" s="8">
        <v>2</v>
      </c>
      <c r="O49" s="8">
        <v>1</v>
      </c>
      <c r="P49" s="8">
        <v>8</v>
      </c>
      <c r="Q49" s="8">
        <v>4</v>
      </c>
      <c r="R49" s="8"/>
      <c r="S49" s="8">
        <v>12</v>
      </c>
      <c r="T49" s="8">
        <f t="shared" si="13"/>
        <v>3090</v>
      </c>
      <c r="U49" s="21">
        <f t="shared" si="12"/>
        <v>1.3987723396164919E-2</v>
      </c>
      <c r="V49" s="13"/>
    </row>
    <row r="50" spans="2:24" x14ac:dyDescent="0.2">
      <c r="B50" t="s">
        <v>88</v>
      </c>
      <c r="C50" s="8">
        <v>138</v>
      </c>
      <c r="D50" s="8">
        <v>148</v>
      </c>
      <c r="E50" s="8">
        <v>502</v>
      </c>
      <c r="F50" s="8">
        <v>441</v>
      </c>
      <c r="G50" s="8">
        <v>62</v>
      </c>
      <c r="H50" s="8">
        <v>14</v>
      </c>
      <c r="I50" s="8">
        <v>6</v>
      </c>
      <c r="J50" s="8"/>
      <c r="K50" s="8">
        <v>1</v>
      </c>
      <c r="L50" s="8">
        <v>2</v>
      </c>
      <c r="M50" s="8">
        <v>1</v>
      </c>
      <c r="N50" s="8">
        <v>1</v>
      </c>
      <c r="O50" s="8"/>
      <c r="P50" s="8"/>
      <c r="Q50" s="8"/>
      <c r="R50" s="8"/>
      <c r="S50" s="8">
        <v>3</v>
      </c>
      <c r="T50" s="8">
        <f t="shared" si="13"/>
        <v>1319</v>
      </c>
      <c r="U50" s="21">
        <f t="shared" si="12"/>
        <v>5.9708113784924044E-3</v>
      </c>
      <c r="V50" s="13"/>
    </row>
    <row r="51" spans="2:24" x14ac:dyDescent="0.2">
      <c r="B51" t="s">
        <v>89</v>
      </c>
      <c r="C51" s="8">
        <v>70</v>
      </c>
      <c r="D51" s="8">
        <v>103</v>
      </c>
      <c r="E51" s="8">
        <v>322</v>
      </c>
      <c r="F51" s="8">
        <v>299</v>
      </c>
      <c r="G51" s="8">
        <v>39</v>
      </c>
      <c r="H51" s="8">
        <v>5</v>
      </c>
      <c r="I51" s="8">
        <v>4</v>
      </c>
      <c r="J51" s="8">
        <v>2</v>
      </c>
      <c r="K51" s="8">
        <v>3</v>
      </c>
      <c r="L51" s="8">
        <v>1</v>
      </c>
      <c r="M51" s="8"/>
      <c r="N51" s="8">
        <v>2</v>
      </c>
      <c r="O51" s="8">
        <v>1</v>
      </c>
      <c r="P51" s="8"/>
      <c r="Q51" s="8"/>
      <c r="R51" s="8"/>
      <c r="S51" s="8">
        <v>1</v>
      </c>
      <c r="T51" s="8">
        <f t="shared" si="13"/>
        <v>852</v>
      </c>
      <c r="U51" s="21">
        <f t="shared" si="12"/>
        <v>3.8568091694279973E-3</v>
      </c>
      <c r="V51" s="13"/>
    </row>
    <row r="52" spans="2:24" x14ac:dyDescent="0.2">
      <c r="B52" t="s">
        <v>90</v>
      </c>
      <c r="C52" s="8">
        <v>611</v>
      </c>
      <c r="D52" s="8">
        <v>531</v>
      </c>
      <c r="E52" s="8">
        <v>1743</v>
      </c>
      <c r="F52" s="8">
        <v>1284</v>
      </c>
      <c r="G52" s="8">
        <v>224</v>
      </c>
      <c r="H52" s="8">
        <v>23</v>
      </c>
      <c r="I52" s="8">
        <v>12</v>
      </c>
      <c r="J52" s="8">
        <v>3</v>
      </c>
      <c r="K52" s="8">
        <v>1</v>
      </c>
      <c r="L52" s="8">
        <v>1</v>
      </c>
      <c r="M52" s="8">
        <v>2</v>
      </c>
      <c r="N52" s="8"/>
      <c r="O52" s="8"/>
      <c r="P52" s="8"/>
      <c r="Q52" s="8"/>
      <c r="R52" s="8"/>
      <c r="S52" s="8">
        <v>8</v>
      </c>
      <c r="T52" s="8">
        <f t="shared" si="13"/>
        <v>4443</v>
      </c>
      <c r="U52" s="21">
        <f t="shared" si="12"/>
        <v>2.0112444999728394E-2</v>
      </c>
      <c r="V52" s="13"/>
      <c r="W52" s="3">
        <f>T35+T40+T48</f>
        <v>23309</v>
      </c>
      <c r="X52" s="23">
        <f>W52/T56</f>
        <v>0.1178835679136596</v>
      </c>
    </row>
    <row r="53" spans="2:24" x14ac:dyDescent="0.2">
      <c r="B53" t="s">
        <v>91</v>
      </c>
      <c r="C53" s="8">
        <f>SUM(C33:C52)</f>
        <v>6685</v>
      </c>
      <c r="D53" s="8">
        <f t="shared" ref="D53:S53" si="14">SUM(D33:D52)</f>
        <v>5337</v>
      </c>
      <c r="E53" s="8">
        <f t="shared" si="14"/>
        <v>18827</v>
      </c>
      <c r="F53" s="8">
        <f t="shared" si="14"/>
        <v>15881</v>
      </c>
      <c r="G53" s="8">
        <f t="shared" si="14"/>
        <v>3355</v>
      </c>
      <c r="H53" s="8">
        <f t="shared" si="14"/>
        <v>562</v>
      </c>
      <c r="I53" s="8">
        <f t="shared" si="14"/>
        <v>178</v>
      </c>
      <c r="J53" s="8">
        <f t="shared" si="14"/>
        <v>70</v>
      </c>
      <c r="K53" s="8">
        <f t="shared" si="14"/>
        <v>41</v>
      </c>
      <c r="L53" s="8">
        <f t="shared" si="14"/>
        <v>23</v>
      </c>
      <c r="M53" s="8">
        <f t="shared" si="14"/>
        <v>12</v>
      </c>
      <c r="N53" s="8">
        <f t="shared" si="14"/>
        <v>20</v>
      </c>
      <c r="O53" s="8">
        <f t="shared" si="14"/>
        <v>9</v>
      </c>
      <c r="P53" s="8">
        <f t="shared" si="14"/>
        <v>27</v>
      </c>
      <c r="Q53" s="8">
        <f t="shared" si="14"/>
        <v>6</v>
      </c>
      <c r="R53" s="8">
        <f t="shared" si="14"/>
        <v>1</v>
      </c>
      <c r="S53" s="8">
        <f t="shared" si="14"/>
        <v>89</v>
      </c>
      <c r="T53" s="8">
        <f t="shared" si="13"/>
        <v>51123</v>
      </c>
      <c r="U53" s="21">
        <f t="shared" si="12"/>
        <v>0.23142213047965668</v>
      </c>
      <c r="V53" s="13">
        <f>T53/T$56</f>
        <v>0.25855084484319446</v>
      </c>
    </row>
    <row r="54" spans="2:24" x14ac:dyDescent="0.2">
      <c r="B54" t="s">
        <v>103</v>
      </c>
      <c r="C54" s="9">
        <f>C53/$T53</f>
        <v>0.13076306163566301</v>
      </c>
      <c r="D54" s="9">
        <f t="shared" ref="D54:T54" si="15">D53/$T53</f>
        <v>0.10439528196702072</v>
      </c>
      <c r="E54" s="9">
        <f t="shared" si="15"/>
        <v>0.36826868532754337</v>
      </c>
      <c r="F54" s="10">
        <f t="shared" si="15"/>
        <v>0.3106429591377658</v>
      </c>
      <c r="G54" s="9">
        <f t="shared" si="15"/>
        <v>6.5626039160456159E-2</v>
      </c>
      <c r="H54" s="9">
        <f t="shared" si="15"/>
        <v>1.099309508440428E-2</v>
      </c>
      <c r="I54" s="9">
        <f t="shared" si="15"/>
        <v>3.4817987989750211E-3</v>
      </c>
      <c r="J54" s="9">
        <f t="shared" si="15"/>
        <v>1.369246718698042E-3</v>
      </c>
      <c r="K54" s="9">
        <f t="shared" si="15"/>
        <v>8.0198736380885315E-4</v>
      </c>
      <c r="L54" s="9">
        <f t="shared" si="15"/>
        <v>4.4989535042935666E-4</v>
      </c>
      <c r="M54" s="9">
        <f t="shared" si="15"/>
        <v>2.3472800891966434E-4</v>
      </c>
      <c r="N54" s="9">
        <f t="shared" si="15"/>
        <v>3.9121334819944059E-4</v>
      </c>
      <c r="O54" s="9">
        <f t="shared" si="15"/>
        <v>1.7604600668974824E-4</v>
      </c>
      <c r="P54" s="9">
        <f t="shared" si="15"/>
        <v>5.2813802006924481E-4</v>
      </c>
      <c r="Q54" s="9">
        <f t="shared" si="15"/>
        <v>1.1736400445983217E-4</v>
      </c>
      <c r="R54" s="9">
        <f t="shared" si="15"/>
        <v>1.9560667409972027E-5</v>
      </c>
      <c r="S54" s="9">
        <f t="shared" si="15"/>
        <v>1.7408993994875105E-3</v>
      </c>
      <c r="T54" s="9">
        <f t="shared" si="15"/>
        <v>1</v>
      </c>
      <c r="U54" s="2"/>
      <c r="V54" s="13"/>
    </row>
    <row r="55" spans="2:24" x14ac:dyDescent="0.2">
      <c r="B55" t="s">
        <v>193</v>
      </c>
      <c r="C55" s="9">
        <f>C54</f>
        <v>0.13076306163566301</v>
      </c>
      <c r="D55" s="9">
        <f t="shared" ref="D55:S55" si="16">C55+D54</f>
        <v>0.23515834360268373</v>
      </c>
      <c r="E55" s="9">
        <f t="shared" si="16"/>
        <v>0.60342702893022704</v>
      </c>
      <c r="F55" s="10">
        <f t="shared" si="16"/>
        <v>0.91406998806799278</v>
      </c>
      <c r="G55" s="9">
        <f t="shared" si="16"/>
        <v>0.97969602722844895</v>
      </c>
      <c r="H55" s="9">
        <f t="shared" si="16"/>
        <v>0.99068912231285322</v>
      </c>
      <c r="I55" s="9">
        <f t="shared" si="16"/>
        <v>0.99417092111182825</v>
      </c>
      <c r="J55" s="9">
        <f t="shared" si="16"/>
        <v>0.99554016783052635</v>
      </c>
      <c r="K55" s="9">
        <f t="shared" si="16"/>
        <v>0.99634215519433522</v>
      </c>
      <c r="L55" s="9">
        <f t="shared" si="16"/>
        <v>0.99679205054476461</v>
      </c>
      <c r="M55" s="9">
        <f t="shared" si="16"/>
        <v>0.99702677855368427</v>
      </c>
      <c r="N55" s="9">
        <f t="shared" si="16"/>
        <v>0.99741799190188374</v>
      </c>
      <c r="O55" s="9">
        <f t="shared" si="16"/>
        <v>0.99759403790857348</v>
      </c>
      <c r="P55" s="9">
        <f t="shared" si="16"/>
        <v>0.99812217592864272</v>
      </c>
      <c r="Q55" s="9">
        <f t="shared" si="16"/>
        <v>0.99823953993310255</v>
      </c>
      <c r="R55" s="9">
        <f t="shared" si="16"/>
        <v>0.99825910060051248</v>
      </c>
      <c r="S55" s="9">
        <f t="shared" si="16"/>
        <v>1</v>
      </c>
      <c r="T55" s="9"/>
      <c r="U55" s="2"/>
      <c r="V55" s="13"/>
    </row>
    <row r="56" spans="2:24" x14ac:dyDescent="0.2">
      <c r="B56" t="s">
        <v>92</v>
      </c>
      <c r="C56" s="8">
        <f>C30+C53</f>
        <v>24338</v>
      </c>
      <c r="D56" s="8">
        <f>D30+D53</f>
        <v>27064</v>
      </c>
      <c r="E56" s="8">
        <f t="shared" ref="E56:T56" si="17">E30+E53+E57</f>
        <v>63268</v>
      </c>
      <c r="F56" s="8">
        <f t="shared" si="17"/>
        <v>54339</v>
      </c>
      <c r="G56" s="8">
        <f t="shared" si="17"/>
        <v>16511</v>
      </c>
      <c r="H56" s="8">
        <f t="shared" si="17"/>
        <v>5643</v>
      </c>
      <c r="I56" s="8">
        <f t="shared" si="17"/>
        <v>2832</v>
      </c>
      <c r="J56" s="8">
        <f t="shared" si="17"/>
        <v>1598</v>
      </c>
      <c r="K56" s="8">
        <f t="shared" si="17"/>
        <v>828</v>
      </c>
      <c r="L56" s="8">
        <f t="shared" si="17"/>
        <v>284</v>
      </c>
      <c r="M56" s="8">
        <f t="shared" si="17"/>
        <v>186</v>
      </c>
      <c r="N56" s="8">
        <f t="shared" si="17"/>
        <v>83</v>
      </c>
      <c r="O56" s="8">
        <f t="shared" si="17"/>
        <v>51</v>
      </c>
      <c r="P56" s="8">
        <f t="shared" si="17"/>
        <v>54</v>
      </c>
      <c r="Q56" s="8">
        <f t="shared" si="17"/>
        <v>17</v>
      </c>
      <c r="R56" s="8">
        <f t="shared" si="17"/>
        <v>5</v>
      </c>
      <c r="S56" s="8">
        <f t="shared" si="17"/>
        <v>321</v>
      </c>
      <c r="T56" s="8">
        <f t="shared" si="17"/>
        <v>197729</v>
      </c>
      <c r="U56" s="21">
        <f>T56/T$59</f>
        <v>0.89507396744346057</v>
      </c>
      <c r="V56" s="13">
        <f>T56/T$56</f>
        <v>1</v>
      </c>
    </row>
    <row r="57" spans="2:24" x14ac:dyDescent="0.2">
      <c r="B57" t="s">
        <v>161</v>
      </c>
      <c r="C57" s="8">
        <v>154</v>
      </c>
      <c r="D57" s="8">
        <v>153</v>
      </c>
      <c r="E57" s="8">
        <v>235</v>
      </c>
      <c r="F57" s="8">
        <v>215</v>
      </c>
      <c r="G57" s="8">
        <v>93</v>
      </c>
      <c r="H57" s="8">
        <v>26</v>
      </c>
      <c r="I57" s="8">
        <v>17</v>
      </c>
      <c r="J57" s="8">
        <v>3</v>
      </c>
      <c r="K57" s="8">
        <v>6</v>
      </c>
      <c r="L57" s="8"/>
      <c r="M57" s="8"/>
      <c r="N57" s="8"/>
      <c r="O57" s="8"/>
      <c r="P57" s="8"/>
      <c r="Q57" s="8"/>
      <c r="R57" s="8"/>
      <c r="S57" s="8">
        <v>6</v>
      </c>
      <c r="T57" s="8">
        <f>SUM(C57:S57)</f>
        <v>908</v>
      </c>
      <c r="U57" s="21">
        <f>T57/T$59</f>
        <v>4.1103083636627015E-3</v>
      </c>
      <c r="V57" s="13"/>
    </row>
    <row r="58" spans="2:24" x14ac:dyDescent="0.2">
      <c r="B58" t="s">
        <v>5</v>
      </c>
      <c r="C58" s="8">
        <v>1800</v>
      </c>
      <c r="D58" s="8">
        <v>4191</v>
      </c>
      <c r="E58" s="8">
        <v>7861</v>
      </c>
      <c r="F58" s="8">
        <v>5008</v>
      </c>
      <c r="G58" s="8">
        <v>1850</v>
      </c>
      <c r="H58" s="8">
        <v>1093</v>
      </c>
      <c r="I58" s="8">
        <v>525</v>
      </c>
      <c r="J58" s="8">
        <v>294</v>
      </c>
      <c r="K58" s="8">
        <v>186</v>
      </c>
      <c r="L58" s="8">
        <v>66</v>
      </c>
      <c r="M58" s="8">
        <v>40</v>
      </c>
      <c r="N58" s="8">
        <v>17</v>
      </c>
      <c r="O58" s="8">
        <v>15</v>
      </c>
      <c r="P58" s="8">
        <v>7</v>
      </c>
      <c r="Q58" s="8">
        <v>6</v>
      </c>
      <c r="R58" s="8">
        <v>6</v>
      </c>
      <c r="S58" s="8">
        <v>214</v>
      </c>
      <c r="T58" s="8">
        <f t="shared" si="13"/>
        <v>23179</v>
      </c>
      <c r="U58" s="21">
        <f>T58/T$59</f>
        <v>0.10492603255653937</v>
      </c>
      <c r="V58" s="13">
        <f>T58/T$56</f>
        <v>0.11722610239266876</v>
      </c>
    </row>
    <row r="59" spans="2:24" x14ac:dyDescent="0.2">
      <c r="B59" t="s">
        <v>192</v>
      </c>
      <c r="C59" s="8">
        <f>C56+C58+C57</f>
        <v>26292</v>
      </c>
      <c r="D59" s="8">
        <f>D56+D58+D57</f>
        <v>31408</v>
      </c>
      <c r="E59" s="8">
        <f>E56+E58</f>
        <v>71129</v>
      </c>
      <c r="F59" s="8">
        <f t="shared" ref="F59:T59" si="18">F56+F58</f>
        <v>59347</v>
      </c>
      <c r="G59" s="8">
        <f t="shared" si="18"/>
        <v>18361</v>
      </c>
      <c r="H59" s="8">
        <f t="shared" si="18"/>
        <v>6736</v>
      </c>
      <c r="I59" s="8">
        <f t="shared" si="18"/>
        <v>3357</v>
      </c>
      <c r="J59" s="8">
        <f t="shared" si="18"/>
        <v>1892</v>
      </c>
      <c r="K59" s="8">
        <f t="shared" si="18"/>
        <v>1014</v>
      </c>
      <c r="L59" s="8">
        <f t="shared" si="18"/>
        <v>350</v>
      </c>
      <c r="M59" s="8">
        <f t="shared" si="18"/>
        <v>226</v>
      </c>
      <c r="N59" s="8">
        <f t="shared" si="18"/>
        <v>100</v>
      </c>
      <c r="O59" s="8">
        <f t="shared" si="18"/>
        <v>66</v>
      </c>
      <c r="P59" s="8">
        <f t="shared" si="18"/>
        <v>61</v>
      </c>
      <c r="Q59" s="8">
        <f t="shared" si="18"/>
        <v>23</v>
      </c>
      <c r="R59" s="8">
        <f t="shared" si="18"/>
        <v>11</v>
      </c>
      <c r="S59" s="8">
        <f t="shared" si="18"/>
        <v>535</v>
      </c>
      <c r="T59" s="8">
        <f t="shared" si="18"/>
        <v>220908</v>
      </c>
      <c r="U59" s="21">
        <f>T59/T$59</f>
        <v>1</v>
      </c>
      <c r="V59" s="13">
        <f>T59/T$56</f>
        <v>1.1172261023926688</v>
      </c>
    </row>
    <row r="60" spans="2:24" x14ac:dyDescent="0.2">
      <c r="B60" t="s">
        <v>103</v>
      </c>
      <c r="C60" s="21">
        <f>C59/$T59</f>
        <v>0.11901787169319354</v>
      </c>
      <c r="D60" s="21">
        <f t="shared" ref="D60:T60" si="19">D59/$T59</f>
        <v>0.14217683379506402</v>
      </c>
      <c r="E60" s="21">
        <f t="shared" si="19"/>
        <v>0.32198471762000469</v>
      </c>
      <c r="F60" s="21">
        <f t="shared" si="19"/>
        <v>0.2686502978615532</v>
      </c>
      <c r="G60" s="21">
        <f t="shared" si="19"/>
        <v>8.311604830970358E-2</v>
      </c>
      <c r="H60" s="21">
        <f t="shared" si="19"/>
        <v>3.0492331649374399E-2</v>
      </c>
      <c r="I60" s="21">
        <f t="shared" si="19"/>
        <v>1.5196371340105383E-2</v>
      </c>
      <c r="J60" s="21">
        <f t="shared" si="19"/>
        <v>8.5646513480725009E-3</v>
      </c>
      <c r="K60" s="21">
        <f t="shared" si="19"/>
        <v>4.5901461241783913E-3</v>
      </c>
      <c r="L60" s="21">
        <f t="shared" si="19"/>
        <v>1.5843699639669002E-3</v>
      </c>
      <c r="M60" s="21">
        <f t="shared" si="19"/>
        <v>1.0230503195900555E-3</v>
      </c>
      <c r="N60" s="21">
        <f t="shared" si="19"/>
        <v>4.5267713256197151E-4</v>
      </c>
      <c r="O60" s="21">
        <f t="shared" si="19"/>
        <v>2.9876690749090117E-4</v>
      </c>
      <c r="P60" s="21">
        <f t="shared" si="19"/>
        <v>2.761330508628026E-4</v>
      </c>
      <c r="Q60" s="21">
        <f t="shared" si="19"/>
        <v>1.0411574048925344E-4</v>
      </c>
      <c r="R60" s="21">
        <f t="shared" si="19"/>
        <v>4.9794484581816864E-5</v>
      </c>
      <c r="S60" s="21">
        <f t="shared" si="19"/>
        <v>2.4218226592065475E-3</v>
      </c>
      <c r="T60" s="21">
        <f t="shared" si="19"/>
        <v>1</v>
      </c>
      <c r="U60" s="2"/>
    </row>
    <row r="61" spans="2:24" x14ac:dyDescent="0.2">
      <c r="B61" t="s">
        <v>193</v>
      </c>
      <c r="C61" s="21">
        <f>C60</f>
        <v>0.11901787169319354</v>
      </c>
      <c r="D61" s="21">
        <f t="shared" ref="D61:S61" si="20">C61+D60</f>
        <v>0.26119470548825757</v>
      </c>
      <c r="E61" s="21">
        <f t="shared" si="20"/>
        <v>0.58317942310826232</v>
      </c>
      <c r="F61" s="22">
        <f t="shared" si="20"/>
        <v>0.85182972096981557</v>
      </c>
      <c r="G61" s="21">
        <f t="shared" si="20"/>
        <v>0.93494576927951911</v>
      </c>
      <c r="H61" s="21">
        <f t="shared" si="20"/>
        <v>0.96543810092889348</v>
      </c>
      <c r="I61" s="21">
        <f t="shared" si="20"/>
        <v>0.98063447226899891</v>
      </c>
      <c r="J61" s="21">
        <f t="shared" si="20"/>
        <v>0.98919912361707141</v>
      </c>
      <c r="K61" s="21">
        <f t="shared" si="20"/>
        <v>0.99378926974124981</v>
      </c>
      <c r="L61" s="21">
        <f t="shared" si="20"/>
        <v>0.99537363970521675</v>
      </c>
      <c r="M61" s="21">
        <f t="shared" si="20"/>
        <v>0.9963966900248068</v>
      </c>
      <c r="N61" s="21">
        <f t="shared" si="20"/>
        <v>0.99684936715736872</v>
      </c>
      <c r="O61" s="21">
        <f t="shared" si="20"/>
        <v>0.99714813406485958</v>
      </c>
      <c r="P61" s="21">
        <f t="shared" si="20"/>
        <v>0.99742426711572241</v>
      </c>
      <c r="Q61" s="21">
        <f t="shared" si="20"/>
        <v>0.9975283828562117</v>
      </c>
      <c r="R61" s="21">
        <f t="shared" si="20"/>
        <v>0.99757817734079357</v>
      </c>
      <c r="S61" s="21">
        <f t="shared" si="20"/>
        <v>1.0000000000000002</v>
      </c>
      <c r="T61" s="9"/>
      <c r="U61" s="2"/>
    </row>
  </sheetData>
  <mergeCells count="1">
    <mergeCell ref="C2:T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K9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27" sqref="O27"/>
    </sheetView>
  </sheetViews>
  <sheetFormatPr baseColWidth="10" defaultRowHeight="16" x14ac:dyDescent="0.2"/>
  <cols>
    <col min="2" max="2" width="13.6640625" bestFit="1" customWidth="1"/>
    <col min="3" max="3" width="11.33203125" bestFit="1" customWidth="1"/>
    <col min="4" max="4" width="9.33203125" bestFit="1" customWidth="1"/>
    <col min="5" max="5" width="7.83203125" customWidth="1"/>
    <col min="6" max="6" width="7.33203125" customWidth="1"/>
    <col min="7" max="7" width="5.1640625" bestFit="1" customWidth="1"/>
    <col min="8" max="8" width="6.1640625" bestFit="1" customWidth="1"/>
    <col min="9" max="9" width="6" bestFit="1" customWidth="1"/>
    <col min="10" max="10" width="7.83203125" bestFit="1" customWidth="1"/>
  </cols>
  <sheetData>
    <row r="2" spans="2:11" ht="51" x14ac:dyDescent="0.2">
      <c r="B2" t="s">
        <v>44</v>
      </c>
      <c r="C2" t="s">
        <v>45</v>
      </c>
      <c r="D2" t="s">
        <v>184</v>
      </c>
      <c r="E2" t="s">
        <v>95</v>
      </c>
      <c r="F2" s="5" t="s">
        <v>194</v>
      </c>
      <c r="G2" t="s">
        <v>49</v>
      </c>
      <c r="H2" t="s">
        <v>50</v>
      </c>
      <c r="I2" t="s">
        <v>43</v>
      </c>
      <c r="J2" t="s">
        <v>6</v>
      </c>
    </row>
    <row r="3" spans="2:11" x14ac:dyDescent="0.2">
      <c r="B3" t="s">
        <v>51</v>
      </c>
      <c r="C3" s="3">
        <v>841</v>
      </c>
      <c r="D3" s="3">
        <v>1976</v>
      </c>
      <c r="E3" s="3">
        <v>7</v>
      </c>
      <c r="F3" s="3">
        <v>32</v>
      </c>
      <c r="G3" s="3">
        <v>2</v>
      </c>
      <c r="H3" s="3">
        <v>40</v>
      </c>
      <c r="I3" s="3">
        <v>12</v>
      </c>
      <c r="J3" s="3">
        <f>SUM(C3:I3)</f>
        <v>2910</v>
      </c>
      <c r="K3" s="13">
        <f>J3/J$96</f>
        <v>1.3172904557553371E-2</v>
      </c>
    </row>
    <row r="4" spans="2:11" x14ac:dyDescent="0.2">
      <c r="C4" s="7">
        <f t="shared" ref="C4:J4" si="0">C3/$J3</f>
        <v>0.28900343642611681</v>
      </c>
      <c r="D4" s="7">
        <f t="shared" si="0"/>
        <v>0.67903780068728525</v>
      </c>
      <c r="E4" s="7">
        <f t="shared" si="0"/>
        <v>2.4054982817869417E-3</v>
      </c>
      <c r="F4" s="7">
        <f t="shared" si="0"/>
        <v>1.0996563573883162E-2</v>
      </c>
      <c r="G4" s="7">
        <f t="shared" si="0"/>
        <v>6.8728522336769765E-4</v>
      </c>
      <c r="H4" s="7">
        <f t="shared" si="0"/>
        <v>1.3745704467353952E-2</v>
      </c>
      <c r="I4" s="7">
        <f t="shared" si="0"/>
        <v>4.1237113402061857E-3</v>
      </c>
      <c r="J4" s="7">
        <f t="shared" si="0"/>
        <v>1</v>
      </c>
      <c r="K4" s="13"/>
    </row>
    <row r="5" spans="2:11" x14ac:dyDescent="0.2">
      <c r="B5" t="s">
        <v>52</v>
      </c>
      <c r="C5" s="3">
        <v>4637</v>
      </c>
      <c r="D5" s="3">
        <v>6435</v>
      </c>
      <c r="E5" s="3">
        <v>30</v>
      </c>
      <c r="F5" s="3">
        <v>117</v>
      </c>
      <c r="G5" s="3">
        <v>16</v>
      </c>
      <c r="H5" s="3">
        <v>70</v>
      </c>
      <c r="I5" s="3">
        <v>29</v>
      </c>
      <c r="J5" s="3">
        <f>SUM(C5:I5)</f>
        <v>11334</v>
      </c>
      <c r="K5" s="13">
        <f>J5/J$96</f>
        <v>5.1306426204573853E-2</v>
      </c>
    </row>
    <row r="6" spans="2:11" x14ac:dyDescent="0.2">
      <c r="C6" s="7">
        <f t="shared" ref="C6:J6" si="1">C5/$J5</f>
        <v>0.40912299276513148</v>
      </c>
      <c r="D6" s="7">
        <f t="shared" si="1"/>
        <v>0.56776071995764954</v>
      </c>
      <c r="E6" s="7">
        <f t="shared" si="1"/>
        <v>2.6469031233456856E-3</v>
      </c>
      <c r="F6" s="7">
        <f t="shared" si="1"/>
        <v>1.0322922181048173E-2</v>
      </c>
      <c r="G6" s="7">
        <f t="shared" si="1"/>
        <v>1.4116816657843657E-3</v>
      </c>
      <c r="H6" s="7">
        <f t="shared" si="1"/>
        <v>6.1761072878065999E-3</v>
      </c>
      <c r="I6" s="7">
        <f t="shared" si="1"/>
        <v>2.5586730192341629E-3</v>
      </c>
      <c r="J6" s="7">
        <f t="shared" si="1"/>
        <v>1</v>
      </c>
      <c r="K6" s="13"/>
    </row>
    <row r="7" spans="2:11" x14ac:dyDescent="0.2">
      <c r="B7" t="s">
        <v>53</v>
      </c>
      <c r="C7" s="3">
        <v>2145</v>
      </c>
      <c r="D7" s="3">
        <v>1845</v>
      </c>
      <c r="E7" s="3">
        <v>12</v>
      </c>
      <c r="F7" s="3">
        <v>20</v>
      </c>
      <c r="G7" s="3">
        <v>7</v>
      </c>
      <c r="H7" s="3">
        <v>25</v>
      </c>
      <c r="I7" s="3">
        <v>7</v>
      </c>
      <c r="J7" s="3">
        <f>SUM(C7:I7)</f>
        <v>4061</v>
      </c>
      <c r="K7" s="13">
        <f>J7/J$96</f>
        <v>1.8383218353341661E-2</v>
      </c>
    </row>
    <row r="8" spans="2:11" x14ac:dyDescent="0.2">
      <c r="C8" s="7">
        <f t="shared" ref="C8:J8" si="2">C7/$J7</f>
        <v>0.52819502585570055</v>
      </c>
      <c r="D8" s="7">
        <f t="shared" si="2"/>
        <v>0.45432159566609209</v>
      </c>
      <c r="E8" s="7">
        <f t="shared" si="2"/>
        <v>2.954937207584339E-3</v>
      </c>
      <c r="F8" s="7">
        <f t="shared" si="2"/>
        <v>4.9248953459738983E-3</v>
      </c>
      <c r="G8" s="7">
        <f t="shared" si="2"/>
        <v>1.7237133710908644E-3</v>
      </c>
      <c r="H8" s="7">
        <f t="shared" si="2"/>
        <v>6.1561191824673726E-3</v>
      </c>
      <c r="I8" s="7">
        <f t="shared" si="2"/>
        <v>1.7237133710908644E-3</v>
      </c>
      <c r="J8" s="7">
        <f t="shared" si="2"/>
        <v>1</v>
      </c>
      <c r="K8" s="13"/>
    </row>
    <row r="9" spans="2:11" x14ac:dyDescent="0.2">
      <c r="B9" t="s">
        <v>54</v>
      </c>
      <c r="C9" s="3">
        <v>1162</v>
      </c>
      <c r="D9" s="3">
        <v>1040</v>
      </c>
      <c r="E9" s="3">
        <v>6</v>
      </c>
      <c r="F9" s="3">
        <v>4</v>
      </c>
      <c r="G9" s="3">
        <v>6</v>
      </c>
      <c r="H9" s="3">
        <v>21</v>
      </c>
      <c r="I9" s="3">
        <v>8</v>
      </c>
      <c r="J9" s="3">
        <f>SUM(C9:I9)</f>
        <v>2247</v>
      </c>
      <c r="K9" s="13">
        <f>J9/J$96</f>
        <v>1.01716551686675E-2</v>
      </c>
    </row>
    <row r="10" spans="2:11" x14ac:dyDescent="0.2">
      <c r="C10" s="7">
        <f t="shared" ref="C10:J10" si="3">C9/$J9</f>
        <v>0.51713395638629278</v>
      </c>
      <c r="D10" s="7">
        <f t="shared" si="3"/>
        <v>0.46283934134401422</v>
      </c>
      <c r="E10" s="7">
        <f t="shared" si="3"/>
        <v>2.6702269692923898E-3</v>
      </c>
      <c r="F10" s="7">
        <f t="shared" si="3"/>
        <v>1.7801513128615932E-3</v>
      </c>
      <c r="G10" s="7">
        <f t="shared" si="3"/>
        <v>2.6702269692923898E-3</v>
      </c>
      <c r="H10" s="7">
        <f t="shared" si="3"/>
        <v>9.3457943925233638E-3</v>
      </c>
      <c r="I10" s="7">
        <f t="shared" si="3"/>
        <v>3.5603026257231864E-3</v>
      </c>
      <c r="J10" s="7">
        <f t="shared" si="3"/>
        <v>1</v>
      </c>
      <c r="K10" s="13"/>
    </row>
    <row r="11" spans="2:11" x14ac:dyDescent="0.2">
      <c r="B11" t="s">
        <v>55</v>
      </c>
      <c r="C11" s="3">
        <v>1781</v>
      </c>
      <c r="D11" s="3">
        <v>2669</v>
      </c>
      <c r="E11" s="3">
        <v>9</v>
      </c>
      <c r="F11" s="3">
        <v>76</v>
      </c>
      <c r="G11" s="3">
        <v>1</v>
      </c>
      <c r="H11" s="3">
        <v>74</v>
      </c>
      <c r="I11" s="3">
        <v>7</v>
      </c>
      <c r="J11" s="3">
        <f>SUM(C11:I11)</f>
        <v>4617</v>
      </c>
      <c r="K11" s="13">
        <f>J11/J$96</f>
        <v>2.0900103210386226E-2</v>
      </c>
    </row>
    <row r="12" spans="2:11" x14ac:dyDescent="0.2">
      <c r="C12" s="7">
        <f t="shared" ref="C12:J12" si="4">C11/$J11</f>
        <v>0.38574832142083604</v>
      </c>
      <c r="D12" s="7">
        <f t="shared" si="4"/>
        <v>0.57808100498158976</v>
      </c>
      <c r="E12" s="7">
        <f t="shared" si="4"/>
        <v>1.9493177387914229E-3</v>
      </c>
      <c r="F12" s="7">
        <f t="shared" si="4"/>
        <v>1.646090534979424E-2</v>
      </c>
      <c r="G12" s="7">
        <f t="shared" si="4"/>
        <v>2.1659085986571366E-4</v>
      </c>
      <c r="H12" s="7">
        <f t="shared" si="4"/>
        <v>1.6027723630062812E-2</v>
      </c>
      <c r="I12" s="7">
        <f t="shared" si="4"/>
        <v>1.5161360190599957E-3</v>
      </c>
      <c r="J12" s="7">
        <f t="shared" si="4"/>
        <v>1</v>
      </c>
      <c r="K12" s="13"/>
    </row>
    <row r="13" spans="2:11" x14ac:dyDescent="0.2">
      <c r="B13" t="s">
        <v>56</v>
      </c>
      <c r="C13" s="3">
        <v>517</v>
      </c>
      <c r="D13" s="3">
        <v>1219</v>
      </c>
      <c r="E13" s="3">
        <v>4</v>
      </c>
      <c r="F13" s="3">
        <v>57</v>
      </c>
      <c r="G13" s="3">
        <v>2</v>
      </c>
      <c r="H13" s="3">
        <v>147</v>
      </c>
      <c r="I13" s="3">
        <v>4</v>
      </c>
      <c r="J13" s="3">
        <f>SUM(C13:I13)</f>
        <v>1950</v>
      </c>
      <c r="K13" s="13">
        <f>J13/J$96</f>
        <v>8.8272040849584447E-3</v>
      </c>
    </row>
    <row r="14" spans="2:11" x14ac:dyDescent="0.2">
      <c r="C14" s="7">
        <f t="shared" ref="C14:J14" si="5">C13/$J13</f>
        <v>0.26512820512820512</v>
      </c>
      <c r="D14" s="7">
        <f t="shared" si="5"/>
        <v>0.62512820512820511</v>
      </c>
      <c r="E14" s="7">
        <f t="shared" si="5"/>
        <v>2.0512820512820513E-3</v>
      </c>
      <c r="F14" s="7">
        <f t="shared" si="5"/>
        <v>2.923076923076923E-2</v>
      </c>
      <c r="G14" s="7">
        <f t="shared" si="5"/>
        <v>1.0256410256410256E-3</v>
      </c>
      <c r="H14" s="7">
        <f t="shared" si="5"/>
        <v>7.5384615384615383E-2</v>
      </c>
      <c r="I14" s="7">
        <f t="shared" si="5"/>
        <v>2.0512820512820513E-3</v>
      </c>
      <c r="J14" s="7">
        <f t="shared" si="5"/>
        <v>1</v>
      </c>
      <c r="K14" s="13"/>
    </row>
    <row r="15" spans="2:11" x14ac:dyDescent="0.2">
      <c r="B15" t="s">
        <v>57</v>
      </c>
      <c r="C15" s="3">
        <v>6637</v>
      </c>
      <c r="D15" s="3">
        <v>29262</v>
      </c>
      <c r="E15" s="3">
        <v>172</v>
      </c>
      <c r="F15" s="3">
        <v>722</v>
      </c>
      <c r="G15" s="3">
        <v>51</v>
      </c>
      <c r="H15" s="3">
        <v>709</v>
      </c>
      <c r="I15" s="3">
        <v>122</v>
      </c>
      <c r="J15" s="3">
        <f>SUM(C15:I15)</f>
        <v>37675</v>
      </c>
      <c r="K15" s="13">
        <f>J15/J$96</f>
        <v>0.17054610969272277</v>
      </c>
    </row>
    <row r="16" spans="2:11" x14ac:dyDescent="0.2">
      <c r="C16" s="7">
        <f t="shared" ref="C16:J16" si="6">C15/$J15</f>
        <v>0.17616456536164565</v>
      </c>
      <c r="D16" s="7">
        <f t="shared" si="6"/>
        <v>0.77669542136695424</v>
      </c>
      <c r="E16" s="7">
        <f t="shared" si="6"/>
        <v>4.5653616456536161E-3</v>
      </c>
      <c r="F16" s="7">
        <f t="shared" si="6"/>
        <v>1.9163901791639019E-2</v>
      </c>
      <c r="G16" s="7">
        <f t="shared" si="6"/>
        <v>1.3536828135368281E-3</v>
      </c>
      <c r="H16" s="7">
        <f t="shared" si="6"/>
        <v>1.8818845388188454E-2</v>
      </c>
      <c r="I16" s="7">
        <f t="shared" si="6"/>
        <v>3.2382216323822164E-3</v>
      </c>
      <c r="J16" s="7">
        <f t="shared" si="6"/>
        <v>1</v>
      </c>
      <c r="K16" s="13"/>
    </row>
    <row r="17" spans="2:11" x14ac:dyDescent="0.2">
      <c r="B17" t="s">
        <v>58</v>
      </c>
      <c r="C17" s="3">
        <v>2070</v>
      </c>
      <c r="D17" s="3">
        <v>6221</v>
      </c>
      <c r="E17" s="3">
        <v>15</v>
      </c>
      <c r="F17" s="3">
        <v>153</v>
      </c>
      <c r="G17" s="3">
        <v>11</v>
      </c>
      <c r="H17" s="3">
        <v>209</v>
      </c>
      <c r="I17" s="3">
        <v>28</v>
      </c>
      <c r="J17" s="3">
        <f>SUM(C17:I17)</f>
        <v>8707</v>
      </c>
      <c r="K17" s="13">
        <f>J17/J$96</f>
        <v>3.9414597932170857E-2</v>
      </c>
    </row>
    <row r="18" spans="2:11" x14ac:dyDescent="0.2">
      <c r="C18" s="7">
        <f t="shared" ref="C18:J18" si="7">C17/$J17</f>
        <v>0.23773974962673711</v>
      </c>
      <c r="D18" s="7">
        <f t="shared" si="7"/>
        <v>0.71448260020673027</v>
      </c>
      <c r="E18" s="7">
        <f t="shared" si="7"/>
        <v>1.7227518088893993E-3</v>
      </c>
      <c r="F18" s="7">
        <f t="shared" si="7"/>
        <v>1.7572068450671875E-2</v>
      </c>
      <c r="G18" s="7">
        <f t="shared" si="7"/>
        <v>1.2633513265188929E-3</v>
      </c>
      <c r="H18" s="7">
        <f t="shared" si="7"/>
        <v>2.4003675203858963E-2</v>
      </c>
      <c r="I18" s="7">
        <f t="shared" si="7"/>
        <v>3.2158033765935456E-3</v>
      </c>
      <c r="J18" s="7">
        <f t="shared" si="7"/>
        <v>1</v>
      </c>
      <c r="K18" s="13"/>
    </row>
    <row r="19" spans="2:11" x14ac:dyDescent="0.2">
      <c r="B19" t="s">
        <v>59</v>
      </c>
      <c r="C19" s="3">
        <v>1087</v>
      </c>
      <c r="D19" s="3">
        <v>1137</v>
      </c>
      <c r="E19" s="3">
        <v>4</v>
      </c>
      <c r="F19" s="3">
        <v>10</v>
      </c>
      <c r="G19" s="3">
        <v>1</v>
      </c>
      <c r="H19" s="3">
        <v>14</v>
      </c>
      <c r="I19" s="3">
        <v>2</v>
      </c>
      <c r="J19" s="3">
        <f>SUM(C19:I19)</f>
        <v>2255</v>
      </c>
      <c r="K19" s="13">
        <f>J19/J$96</f>
        <v>1.0207869339272457E-2</v>
      </c>
    </row>
    <row r="20" spans="2:11" x14ac:dyDescent="0.2">
      <c r="C20" s="7">
        <f t="shared" ref="C20:J20" si="8">C19/$J19</f>
        <v>0.48203991130820401</v>
      </c>
      <c r="D20" s="7">
        <f t="shared" si="8"/>
        <v>0.50421286031042134</v>
      </c>
      <c r="E20" s="7">
        <f t="shared" si="8"/>
        <v>1.7738359201773836E-3</v>
      </c>
      <c r="F20" s="7">
        <f t="shared" si="8"/>
        <v>4.434589800443459E-3</v>
      </c>
      <c r="G20" s="7">
        <f t="shared" si="8"/>
        <v>4.434589800443459E-4</v>
      </c>
      <c r="H20" s="7">
        <f t="shared" si="8"/>
        <v>6.2084257206208426E-3</v>
      </c>
      <c r="I20" s="7">
        <f t="shared" si="8"/>
        <v>8.869179600886918E-4</v>
      </c>
      <c r="J20" s="7">
        <f t="shared" si="8"/>
        <v>1</v>
      </c>
      <c r="K20" s="13"/>
    </row>
    <row r="21" spans="2:11" x14ac:dyDescent="0.2">
      <c r="B21" t="s">
        <v>60</v>
      </c>
      <c r="C21" s="3">
        <v>1243</v>
      </c>
      <c r="D21" s="3">
        <v>2426</v>
      </c>
      <c r="E21" s="3">
        <v>12</v>
      </c>
      <c r="F21" s="3">
        <v>17</v>
      </c>
      <c r="G21" s="3">
        <v>3</v>
      </c>
      <c r="H21" s="3">
        <v>51</v>
      </c>
      <c r="I21" s="3">
        <v>8</v>
      </c>
      <c r="J21" s="3">
        <f>SUM(C21:I21)</f>
        <v>3760</v>
      </c>
      <c r="K21" s="13">
        <f>J21/J$96</f>
        <v>1.7020660184330128E-2</v>
      </c>
    </row>
    <row r="22" spans="2:11" x14ac:dyDescent="0.2">
      <c r="C22" s="7">
        <f t="shared" ref="C22:I22" si="9">C21/$J21</f>
        <v>0.33058510638297872</v>
      </c>
      <c r="D22" s="7">
        <f t="shared" si="9"/>
        <v>0.64521276595744681</v>
      </c>
      <c r="E22" s="7">
        <f t="shared" si="9"/>
        <v>3.1914893617021275E-3</v>
      </c>
      <c r="F22" s="7">
        <f t="shared" si="9"/>
        <v>4.5212765957446804E-3</v>
      </c>
      <c r="G22" s="7">
        <f t="shared" si="9"/>
        <v>7.9787234042553187E-4</v>
      </c>
      <c r="H22" s="7">
        <f t="shared" si="9"/>
        <v>1.3563829787234043E-2</v>
      </c>
      <c r="I22" s="7">
        <f t="shared" si="9"/>
        <v>2.1276595744680851E-3</v>
      </c>
      <c r="J22" s="7">
        <f t="shared" ref="J22:J40" si="10">J21/$J21</f>
        <v>1</v>
      </c>
      <c r="K22" s="13"/>
    </row>
    <row r="23" spans="2:11" x14ac:dyDescent="0.2">
      <c r="B23" t="s">
        <v>61</v>
      </c>
      <c r="C23" s="3">
        <v>414</v>
      </c>
      <c r="D23" s="3">
        <v>374</v>
      </c>
      <c r="E23" s="3">
        <v>1</v>
      </c>
      <c r="F23" s="3">
        <v>5</v>
      </c>
      <c r="G23" s="3">
        <v>2</v>
      </c>
      <c r="H23" s="3">
        <v>13</v>
      </c>
      <c r="I23" s="3">
        <v>2</v>
      </c>
      <c r="J23" s="3">
        <f>SUM(C23:I23)</f>
        <v>811</v>
      </c>
      <c r="K23" s="13">
        <f>J23/J$96</f>
        <v>3.6712115450775887E-3</v>
      </c>
    </row>
    <row r="24" spans="2:11" x14ac:dyDescent="0.2">
      <c r="C24" s="7">
        <f t="shared" ref="C24:I24" si="11">C23/$J23</f>
        <v>0.51048088779284828</v>
      </c>
      <c r="D24" s="7">
        <f t="shared" si="11"/>
        <v>0.46115906288532676</v>
      </c>
      <c r="E24" s="7">
        <f t="shared" si="11"/>
        <v>1.2330456226880395E-3</v>
      </c>
      <c r="F24" s="7">
        <f t="shared" si="11"/>
        <v>6.1652281134401974E-3</v>
      </c>
      <c r="G24" s="7">
        <f t="shared" si="11"/>
        <v>2.4660912453760789E-3</v>
      </c>
      <c r="H24" s="7">
        <f t="shared" si="11"/>
        <v>1.6029593094944512E-2</v>
      </c>
      <c r="I24" s="7">
        <f t="shared" si="11"/>
        <v>2.4660912453760789E-3</v>
      </c>
      <c r="J24" s="7">
        <f t="shared" si="10"/>
        <v>1</v>
      </c>
      <c r="K24" s="13"/>
    </row>
    <row r="25" spans="2:11" x14ac:dyDescent="0.2">
      <c r="B25" t="s">
        <v>62</v>
      </c>
      <c r="C25" s="3">
        <v>4850</v>
      </c>
      <c r="D25" s="3">
        <v>15598</v>
      </c>
      <c r="E25" s="3">
        <v>122</v>
      </c>
      <c r="F25" s="3">
        <v>241</v>
      </c>
      <c r="G25" s="3">
        <v>8</v>
      </c>
      <c r="H25" s="3">
        <v>274</v>
      </c>
      <c r="I25" s="3">
        <v>45</v>
      </c>
      <c r="J25" s="3">
        <f>SUM(C25:I25)</f>
        <v>21138</v>
      </c>
      <c r="K25" s="13">
        <f>J25/J$96</f>
        <v>9.5686892280949537E-2</v>
      </c>
    </row>
    <row r="26" spans="2:11" x14ac:dyDescent="0.2">
      <c r="C26" s="7">
        <f t="shared" ref="C26:I26" si="12">C25/$J25</f>
        <v>0.22944460213832907</v>
      </c>
      <c r="D26" s="7">
        <f t="shared" si="12"/>
        <v>0.73791276374302206</v>
      </c>
      <c r="E26" s="7">
        <f t="shared" si="12"/>
        <v>5.7715961775002362E-3</v>
      </c>
      <c r="F26" s="7">
        <f t="shared" si="12"/>
        <v>1.1401267858832434E-2</v>
      </c>
      <c r="G26" s="7">
        <f t="shared" si="12"/>
        <v>3.7846532311476962E-4</v>
      </c>
      <c r="H26" s="7">
        <f t="shared" si="12"/>
        <v>1.2962437316680859E-2</v>
      </c>
      <c r="I26" s="7">
        <f t="shared" si="12"/>
        <v>2.1288674425205792E-3</v>
      </c>
      <c r="J26" s="7">
        <f t="shared" si="10"/>
        <v>1</v>
      </c>
      <c r="K26" s="13"/>
    </row>
    <row r="27" spans="2:11" x14ac:dyDescent="0.2">
      <c r="B27" t="s">
        <v>63</v>
      </c>
      <c r="C27" s="3">
        <v>500</v>
      </c>
      <c r="D27" s="3">
        <v>1576</v>
      </c>
      <c r="E27" s="3">
        <v>5</v>
      </c>
      <c r="F27" s="3">
        <v>76</v>
      </c>
      <c r="G27" s="3">
        <v>2</v>
      </c>
      <c r="H27" s="3">
        <v>103</v>
      </c>
      <c r="I27" s="3">
        <v>9</v>
      </c>
      <c r="J27" s="3">
        <f>SUM(C27:I27)</f>
        <v>2271</v>
      </c>
      <c r="K27" s="13">
        <f>J27/J$96</f>
        <v>1.0280297680482373E-2</v>
      </c>
    </row>
    <row r="28" spans="2:11" x14ac:dyDescent="0.2">
      <c r="C28" s="7">
        <f t="shared" ref="C28:I28" si="13">C27/$J27</f>
        <v>0.22016732716864817</v>
      </c>
      <c r="D28" s="7">
        <f t="shared" si="13"/>
        <v>0.69396741523557903</v>
      </c>
      <c r="E28" s="7">
        <f t="shared" si="13"/>
        <v>2.2016732716864818E-3</v>
      </c>
      <c r="F28" s="7">
        <f t="shared" si="13"/>
        <v>3.3465433729634522E-2</v>
      </c>
      <c r="G28" s="7">
        <f t="shared" si="13"/>
        <v>8.8066930867459266E-4</v>
      </c>
      <c r="H28" s="7">
        <f t="shared" si="13"/>
        <v>4.5354469396741523E-2</v>
      </c>
      <c r="I28" s="7">
        <f t="shared" si="13"/>
        <v>3.9630118890356669E-3</v>
      </c>
      <c r="J28" s="7">
        <f t="shared" si="10"/>
        <v>1</v>
      </c>
      <c r="K28" s="13"/>
    </row>
    <row r="29" spans="2:11" x14ac:dyDescent="0.2">
      <c r="B29" t="s">
        <v>64</v>
      </c>
      <c r="C29" s="3">
        <v>2251</v>
      </c>
      <c r="D29" s="3">
        <v>3924</v>
      </c>
      <c r="E29" s="3">
        <v>22</v>
      </c>
      <c r="F29" s="3">
        <v>145</v>
      </c>
      <c r="G29" s="3">
        <v>12</v>
      </c>
      <c r="H29" s="3">
        <v>150</v>
      </c>
      <c r="I29" s="3">
        <v>21</v>
      </c>
      <c r="J29" s="3">
        <f>SUM(C29:I29)</f>
        <v>6525</v>
      </c>
      <c r="K29" s="13">
        <f>J29/J$96</f>
        <v>2.953718289966864E-2</v>
      </c>
    </row>
    <row r="30" spans="2:11" x14ac:dyDescent="0.2">
      <c r="C30" s="7">
        <f t="shared" ref="C30:I30" si="14">C29/$J29</f>
        <v>0.34498084291187742</v>
      </c>
      <c r="D30" s="7">
        <f t="shared" si="14"/>
        <v>0.60137931034482761</v>
      </c>
      <c r="E30" s="7">
        <f t="shared" si="14"/>
        <v>3.371647509578544E-3</v>
      </c>
      <c r="F30" s="7">
        <f t="shared" si="14"/>
        <v>2.2222222222222223E-2</v>
      </c>
      <c r="G30" s="7">
        <f t="shared" si="14"/>
        <v>1.8390804597701149E-3</v>
      </c>
      <c r="H30" s="7">
        <f t="shared" si="14"/>
        <v>2.2988505747126436E-2</v>
      </c>
      <c r="I30" s="7">
        <f t="shared" si="14"/>
        <v>3.2183908045977012E-3</v>
      </c>
      <c r="J30" s="7">
        <f t="shared" si="10"/>
        <v>1</v>
      </c>
      <c r="K30" s="13"/>
    </row>
    <row r="31" spans="2:11" x14ac:dyDescent="0.2">
      <c r="B31" t="s">
        <v>65</v>
      </c>
      <c r="C31" s="3">
        <v>199</v>
      </c>
      <c r="D31" s="3">
        <v>142</v>
      </c>
      <c r="E31" s="3">
        <v>1</v>
      </c>
      <c r="F31" s="3">
        <v>3</v>
      </c>
      <c r="G31" s="3">
        <v>1</v>
      </c>
      <c r="H31" s="3">
        <v>4</v>
      </c>
      <c r="I31" s="3"/>
      <c r="J31" s="3">
        <f>SUM(C31:I31)</f>
        <v>350</v>
      </c>
      <c r="K31" s="13">
        <f>J31/J$96</f>
        <v>1.5843699639669002E-3</v>
      </c>
    </row>
    <row r="32" spans="2:11" x14ac:dyDescent="0.2">
      <c r="C32" s="7">
        <f t="shared" ref="C32:I32" si="15">C31/$J31</f>
        <v>0.56857142857142862</v>
      </c>
      <c r="D32" s="7">
        <f t="shared" si="15"/>
        <v>0.40571428571428569</v>
      </c>
      <c r="E32" s="7">
        <f t="shared" si="15"/>
        <v>2.8571428571428571E-3</v>
      </c>
      <c r="F32" s="7">
        <f t="shared" si="15"/>
        <v>8.5714285714285719E-3</v>
      </c>
      <c r="G32" s="7">
        <f t="shared" si="15"/>
        <v>2.8571428571428571E-3</v>
      </c>
      <c r="H32" s="7">
        <f t="shared" si="15"/>
        <v>1.1428571428571429E-2</v>
      </c>
      <c r="I32" s="7">
        <f t="shared" si="15"/>
        <v>0</v>
      </c>
      <c r="J32" s="7">
        <f t="shared" si="10"/>
        <v>1</v>
      </c>
      <c r="K32" s="13"/>
    </row>
    <row r="33" spans="2:11" x14ac:dyDescent="0.2">
      <c r="B33" t="s">
        <v>66</v>
      </c>
      <c r="C33" s="3">
        <v>6210</v>
      </c>
      <c r="D33" s="3">
        <v>13808</v>
      </c>
      <c r="E33" s="3">
        <v>52</v>
      </c>
      <c r="F33" s="3">
        <v>259</v>
      </c>
      <c r="G33" s="3">
        <v>10</v>
      </c>
      <c r="H33" s="3">
        <v>230</v>
      </c>
      <c r="I33" s="3">
        <v>37</v>
      </c>
      <c r="J33" s="3">
        <f>SUM(C33:I33)</f>
        <v>20606</v>
      </c>
      <c r="K33" s="13">
        <f>J33/J$96</f>
        <v>9.3278649935719854E-2</v>
      </c>
    </row>
    <row r="34" spans="2:11" x14ac:dyDescent="0.2">
      <c r="C34" s="7">
        <f t="shared" ref="C34:I34" si="16">C33/$J33</f>
        <v>0.30136853343686304</v>
      </c>
      <c r="D34" s="7">
        <f t="shared" si="16"/>
        <v>0.67009608851790736</v>
      </c>
      <c r="E34" s="7">
        <f t="shared" si="16"/>
        <v>2.5235368339318644E-3</v>
      </c>
      <c r="F34" s="7">
        <f t="shared" si="16"/>
        <v>1.2569154615160633E-2</v>
      </c>
      <c r="G34" s="7">
        <f t="shared" si="16"/>
        <v>4.8529554498689704E-4</v>
      </c>
      <c r="H34" s="7">
        <f t="shared" si="16"/>
        <v>1.1161797534698632E-2</v>
      </c>
      <c r="I34" s="7">
        <f t="shared" si="16"/>
        <v>1.795593516451519E-3</v>
      </c>
      <c r="J34" s="7">
        <f t="shared" si="10"/>
        <v>1</v>
      </c>
      <c r="K34" s="13"/>
    </row>
    <row r="35" spans="2:11" x14ac:dyDescent="0.2">
      <c r="B35" t="s">
        <v>67</v>
      </c>
      <c r="C35" s="3">
        <v>2436</v>
      </c>
      <c r="D35" s="3">
        <v>4874</v>
      </c>
      <c r="E35" s="3">
        <v>38</v>
      </c>
      <c r="F35" s="3">
        <v>78</v>
      </c>
      <c r="G35" s="3">
        <v>4</v>
      </c>
      <c r="H35" s="3">
        <v>123</v>
      </c>
      <c r="I35" s="3">
        <v>20</v>
      </c>
      <c r="J35" s="3">
        <f>SUM(C35:I35)</f>
        <v>7573</v>
      </c>
      <c r="K35" s="13">
        <f>J35/J$96</f>
        <v>3.4281239248918099E-2</v>
      </c>
    </row>
    <row r="36" spans="2:11" x14ac:dyDescent="0.2">
      <c r="C36" s="7">
        <f t="shared" ref="C36:I36" si="17">C35/$J35</f>
        <v>0.32166908754786744</v>
      </c>
      <c r="D36" s="7">
        <f t="shared" si="17"/>
        <v>0.64360227122672653</v>
      </c>
      <c r="E36" s="7">
        <f t="shared" si="17"/>
        <v>5.0178264888419387E-3</v>
      </c>
      <c r="F36" s="7">
        <f t="shared" si="17"/>
        <v>1.0299749108675559E-2</v>
      </c>
      <c r="G36" s="7">
        <f t="shared" si="17"/>
        <v>5.281922619833619E-4</v>
      </c>
      <c r="H36" s="7">
        <f t="shared" si="17"/>
        <v>1.6241912055988381E-2</v>
      </c>
      <c r="I36" s="7">
        <f t="shared" si="17"/>
        <v>2.6409613099168099E-3</v>
      </c>
      <c r="J36" s="7">
        <f t="shared" si="10"/>
        <v>1</v>
      </c>
      <c r="K36" s="13"/>
    </row>
    <row r="37" spans="2:11" x14ac:dyDescent="0.2">
      <c r="B37" t="s">
        <v>68</v>
      </c>
      <c r="C37" s="3">
        <v>140</v>
      </c>
      <c r="D37" s="3">
        <v>185</v>
      </c>
      <c r="E37" s="3"/>
      <c r="F37" s="3">
        <v>10</v>
      </c>
      <c r="G37" s="3"/>
      <c r="H37" s="3">
        <v>5</v>
      </c>
      <c r="I37" s="3"/>
      <c r="J37" s="3">
        <f>SUM(C37:I37)</f>
        <v>340</v>
      </c>
      <c r="K37" s="13">
        <f>J37/J$96</f>
        <v>1.5391022507107032E-3</v>
      </c>
    </row>
    <row r="38" spans="2:11" x14ac:dyDescent="0.2">
      <c r="C38" s="7">
        <f t="shared" ref="C38:I38" si="18">C37/$J37</f>
        <v>0.41176470588235292</v>
      </c>
      <c r="D38" s="7">
        <f t="shared" si="18"/>
        <v>0.54411764705882348</v>
      </c>
      <c r="E38" s="7">
        <f t="shared" si="18"/>
        <v>0</v>
      </c>
      <c r="F38" s="7">
        <f t="shared" si="18"/>
        <v>2.9411764705882353E-2</v>
      </c>
      <c r="G38" s="7">
        <f t="shared" si="18"/>
        <v>0</v>
      </c>
      <c r="H38" s="7">
        <f t="shared" si="18"/>
        <v>1.4705882352941176E-2</v>
      </c>
      <c r="I38" s="7">
        <f t="shared" si="18"/>
        <v>0</v>
      </c>
      <c r="J38" s="7">
        <f t="shared" si="10"/>
        <v>1</v>
      </c>
      <c r="K38" s="13"/>
    </row>
    <row r="39" spans="2:11" x14ac:dyDescent="0.2">
      <c r="B39" t="s">
        <v>69</v>
      </c>
      <c r="C39" s="3">
        <v>1819</v>
      </c>
      <c r="D39" s="3">
        <v>4462</v>
      </c>
      <c r="E39" s="3">
        <v>20</v>
      </c>
      <c r="F39" s="3">
        <v>93</v>
      </c>
      <c r="G39" s="3">
        <v>12</v>
      </c>
      <c r="H39" s="3">
        <v>126</v>
      </c>
      <c r="I39" s="3">
        <v>36</v>
      </c>
      <c r="J39" s="3">
        <f>SUM(C39:I39)</f>
        <v>6568</v>
      </c>
      <c r="K39" s="13">
        <f>J39/J$96</f>
        <v>2.9731834066670289E-2</v>
      </c>
    </row>
    <row r="40" spans="2:11" x14ac:dyDescent="0.2">
      <c r="C40" s="7">
        <f t="shared" ref="C40:I40" si="19">C39/$J39</f>
        <v>0.27694884287454324</v>
      </c>
      <c r="D40" s="7">
        <f t="shared" si="19"/>
        <v>0.67935444579780757</v>
      </c>
      <c r="E40" s="7">
        <f t="shared" si="19"/>
        <v>3.0450669914738123E-3</v>
      </c>
      <c r="F40" s="7">
        <f t="shared" si="19"/>
        <v>1.4159561510353228E-2</v>
      </c>
      <c r="G40" s="7">
        <f t="shared" si="19"/>
        <v>1.8270401948842874E-3</v>
      </c>
      <c r="H40" s="7">
        <f t="shared" si="19"/>
        <v>1.9183922046285017E-2</v>
      </c>
      <c r="I40" s="7">
        <f t="shared" si="19"/>
        <v>5.4811205846528625E-3</v>
      </c>
      <c r="J40" s="7">
        <f t="shared" si="10"/>
        <v>1</v>
      </c>
      <c r="K40" s="13"/>
    </row>
    <row r="41" spans="2:11" x14ac:dyDescent="0.2">
      <c r="B41" t="s">
        <v>100</v>
      </c>
      <c r="C41" s="3">
        <f>C3+C11+C13+C15+C17+C21+C25+C27+C29+C33+C35+C39</f>
        <v>31155</v>
      </c>
      <c r="D41" s="3">
        <f t="shared" ref="D41:I41" si="20">D3+D11+D13+D15+D17+D21+D25+D27+D29+D33+D35+D39</f>
        <v>88015</v>
      </c>
      <c r="E41" s="3">
        <f t="shared" si="20"/>
        <v>478</v>
      </c>
      <c r="F41" s="3">
        <f t="shared" si="20"/>
        <v>1949</v>
      </c>
      <c r="G41" s="3">
        <f t="shared" si="20"/>
        <v>118</v>
      </c>
      <c r="H41" s="3">
        <f t="shared" si="20"/>
        <v>2236</v>
      </c>
      <c r="I41" s="3">
        <f t="shared" si="20"/>
        <v>349</v>
      </c>
      <c r="J41" s="3">
        <f>SUM(C41:I41)</f>
        <v>124300</v>
      </c>
      <c r="K41" s="13">
        <f>J41/J$96</f>
        <v>0.56267767577453054</v>
      </c>
    </row>
    <row r="42" spans="2:11" x14ac:dyDescent="0.2">
      <c r="C42" s="7">
        <f t="shared" ref="C42:J46" si="21">C41/$J41</f>
        <v>0.25064360418342718</v>
      </c>
      <c r="D42" s="7">
        <f t="shared" si="21"/>
        <v>0.70808527755430406</v>
      </c>
      <c r="E42" s="7">
        <f t="shared" si="21"/>
        <v>3.845534995977474E-3</v>
      </c>
      <c r="F42" s="7">
        <f t="shared" si="21"/>
        <v>1.5679806918744973E-2</v>
      </c>
      <c r="G42" s="7">
        <f t="shared" si="21"/>
        <v>9.4931617055510863E-4</v>
      </c>
      <c r="H42" s="7">
        <f t="shared" si="21"/>
        <v>1.7988736926790025E-2</v>
      </c>
      <c r="I42" s="7">
        <f t="shared" si="21"/>
        <v>2.8077232502011261E-3</v>
      </c>
      <c r="J42" s="7">
        <f t="shared" si="21"/>
        <v>1</v>
      </c>
      <c r="K42" s="13"/>
    </row>
    <row r="43" spans="2:11" x14ac:dyDescent="0.2">
      <c r="B43" t="s">
        <v>101</v>
      </c>
      <c r="C43" s="3">
        <f>C9+C23</f>
        <v>1576</v>
      </c>
      <c r="D43" s="3">
        <f t="shared" ref="D43:I43" si="22">D9+D23</f>
        <v>1414</v>
      </c>
      <c r="E43" s="3">
        <f t="shared" si="22"/>
        <v>7</v>
      </c>
      <c r="F43" s="3">
        <f t="shared" si="22"/>
        <v>9</v>
      </c>
      <c r="G43" s="3">
        <f t="shared" si="22"/>
        <v>8</v>
      </c>
      <c r="H43" s="3">
        <f t="shared" si="22"/>
        <v>34</v>
      </c>
      <c r="I43" s="3">
        <f t="shared" si="22"/>
        <v>10</v>
      </c>
      <c r="J43" s="3">
        <f>SUM(C43:I43)</f>
        <v>3058</v>
      </c>
      <c r="K43" s="13">
        <f>J43/J$96</f>
        <v>1.3842866713745088E-2</v>
      </c>
    </row>
    <row r="44" spans="2:11" x14ac:dyDescent="0.2">
      <c r="C44" s="7">
        <f t="shared" si="21"/>
        <v>0.51536952256376711</v>
      </c>
      <c r="D44" s="7">
        <f t="shared" si="21"/>
        <v>0.46239372138652712</v>
      </c>
      <c r="E44" s="7">
        <f t="shared" si="21"/>
        <v>2.2890778286461739E-3</v>
      </c>
      <c r="F44" s="7">
        <f t="shared" si="21"/>
        <v>2.9431000654022237E-3</v>
      </c>
      <c r="G44" s="7">
        <f t="shared" si="21"/>
        <v>2.616088947024199E-3</v>
      </c>
      <c r="H44" s="7">
        <f t="shared" si="21"/>
        <v>1.1118378024852845E-2</v>
      </c>
      <c r="I44" s="7">
        <f t="shared" si="21"/>
        <v>3.2701111837802484E-3</v>
      </c>
      <c r="J44" s="7">
        <f t="shared" si="21"/>
        <v>1</v>
      </c>
      <c r="K44" s="13"/>
    </row>
    <row r="45" spans="2:11" x14ac:dyDescent="0.2">
      <c r="B45" t="s">
        <v>102</v>
      </c>
      <c r="C45" s="3">
        <f>C5+C7+C19+C31+C37</f>
        <v>8208</v>
      </c>
      <c r="D45" s="3">
        <f t="shared" ref="D45:I45" si="23">D5+D7+D19+D31+D37</f>
        <v>9744</v>
      </c>
      <c r="E45" s="3">
        <f t="shared" si="23"/>
        <v>47</v>
      </c>
      <c r="F45" s="3">
        <f t="shared" si="23"/>
        <v>160</v>
      </c>
      <c r="G45" s="3">
        <f t="shared" si="23"/>
        <v>25</v>
      </c>
      <c r="H45" s="3">
        <f t="shared" si="23"/>
        <v>118</v>
      </c>
      <c r="I45" s="3">
        <f t="shared" si="23"/>
        <v>38</v>
      </c>
      <c r="J45" s="3">
        <f>SUM(C45:I45)</f>
        <v>18340</v>
      </c>
      <c r="K45" s="13">
        <f>J45/J$96</f>
        <v>8.3020986111865577E-2</v>
      </c>
    </row>
    <row r="46" spans="2:11" x14ac:dyDescent="0.2">
      <c r="C46" s="7">
        <f t="shared" si="21"/>
        <v>0.44754634678298799</v>
      </c>
      <c r="D46" s="7">
        <f t="shared" si="21"/>
        <v>0.5312977099236641</v>
      </c>
      <c r="E46" s="7">
        <f t="shared" si="21"/>
        <v>2.5627044711014177E-3</v>
      </c>
      <c r="F46" s="7">
        <f t="shared" si="21"/>
        <v>8.7241003271537627E-3</v>
      </c>
      <c r="G46" s="7">
        <f t="shared" si="21"/>
        <v>1.3631406761177754E-3</v>
      </c>
      <c r="H46" s="7">
        <f t="shared" si="21"/>
        <v>6.4340239912758996E-3</v>
      </c>
      <c r="I46" s="7">
        <f t="shared" si="21"/>
        <v>2.0719738276990187E-3</v>
      </c>
      <c r="J46" s="7">
        <f t="shared" si="21"/>
        <v>1</v>
      </c>
      <c r="K46" s="13"/>
    </row>
    <row r="47" spans="2:11" x14ac:dyDescent="0.2">
      <c r="B47" t="s">
        <v>70</v>
      </c>
      <c r="C47" s="3">
        <f>C41+C43+C45</f>
        <v>40939</v>
      </c>
      <c r="D47" s="3">
        <f t="shared" ref="D47:I47" si="24">D41+D43+D45</f>
        <v>99173</v>
      </c>
      <c r="E47" s="3">
        <f t="shared" si="24"/>
        <v>532</v>
      </c>
      <c r="F47" s="3">
        <f t="shared" si="24"/>
        <v>2118</v>
      </c>
      <c r="G47" s="3">
        <f t="shared" si="24"/>
        <v>151</v>
      </c>
      <c r="H47" s="3">
        <f t="shared" si="24"/>
        <v>2388</v>
      </c>
      <c r="I47" s="3">
        <f t="shared" si="24"/>
        <v>397</v>
      </c>
      <c r="J47" s="3">
        <f>SUM(C47:I47)</f>
        <v>145698</v>
      </c>
      <c r="K47" s="13">
        <f>J47/J$96</f>
        <v>0.65954152860014126</v>
      </c>
    </row>
    <row r="48" spans="2:11" x14ac:dyDescent="0.2">
      <c r="C48" s="7">
        <f t="shared" ref="C48:J48" si="25">C47/$J47</f>
        <v>0.28098532581092395</v>
      </c>
      <c r="D48" s="7">
        <f t="shared" si="25"/>
        <v>0.68067509505964396</v>
      </c>
      <c r="E48" s="7">
        <f t="shared" si="25"/>
        <v>3.651388488517344E-3</v>
      </c>
      <c r="F48" s="7">
        <f t="shared" si="25"/>
        <v>1.4536918832104765E-2</v>
      </c>
      <c r="G48" s="7">
        <f t="shared" si="25"/>
        <v>1.0363903416656371E-3</v>
      </c>
      <c r="H48" s="7">
        <f t="shared" si="25"/>
        <v>1.6390067125149281E-2</v>
      </c>
      <c r="I48" s="7">
        <f t="shared" si="25"/>
        <v>2.7248143419950858E-3</v>
      </c>
      <c r="J48" s="7">
        <f t="shared" si="25"/>
        <v>1</v>
      </c>
      <c r="K48" s="13"/>
    </row>
    <row r="49" spans="2:11" x14ac:dyDescent="0.2">
      <c r="B49" t="s">
        <v>71</v>
      </c>
      <c r="C49" s="3">
        <v>217</v>
      </c>
      <c r="D49" s="3">
        <v>257</v>
      </c>
      <c r="E49">
        <v>1</v>
      </c>
      <c r="F49" s="3"/>
      <c r="G49" s="3">
        <v>1</v>
      </c>
      <c r="H49" s="3"/>
      <c r="I49" s="3">
        <v>1</v>
      </c>
      <c r="J49" s="3">
        <f>SUM(C49:I49)</f>
        <v>477</v>
      </c>
      <c r="K49" s="13">
        <f>J49/J$96</f>
        <v>2.1592699223206041E-3</v>
      </c>
    </row>
    <row r="50" spans="2:11" x14ac:dyDescent="0.2">
      <c r="C50" s="7">
        <f t="shared" ref="C50:J50" si="26">C49/$J49</f>
        <v>0.45492662473794548</v>
      </c>
      <c r="D50" s="7">
        <f t="shared" si="26"/>
        <v>0.53878406708595383</v>
      </c>
      <c r="E50" s="7">
        <f t="shared" si="26"/>
        <v>2.0964360587002098E-3</v>
      </c>
      <c r="F50" s="7">
        <f t="shared" si="26"/>
        <v>0</v>
      </c>
      <c r="G50" s="7">
        <f t="shared" si="26"/>
        <v>2.0964360587002098E-3</v>
      </c>
      <c r="H50" s="7">
        <f t="shared" si="26"/>
        <v>0</v>
      </c>
      <c r="I50" s="7">
        <f t="shared" si="26"/>
        <v>2.0964360587002098E-3</v>
      </c>
      <c r="J50" s="7">
        <f t="shared" si="26"/>
        <v>1</v>
      </c>
      <c r="K50" s="13"/>
    </row>
    <row r="51" spans="2:11" x14ac:dyDescent="0.2">
      <c r="B51" t="s">
        <v>72</v>
      </c>
      <c r="C51" s="3">
        <v>411</v>
      </c>
      <c r="D51" s="3">
        <v>341</v>
      </c>
      <c r="E51">
        <v>2</v>
      </c>
      <c r="F51" s="3">
        <v>2</v>
      </c>
      <c r="G51" s="3"/>
      <c r="H51" s="3">
        <v>4</v>
      </c>
      <c r="I51" s="3">
        <v>2</v>
      </c>
      <c r="J51" s="3">
        <f>SUM(C51:I51)</f>
        <v>762</v>
      </c>
      <c r="K51" s="13">
        <f>J51/J$96</f>
        <v>3.4493997501222227E-3</v>
      </c>
    </row>
    <row r="52" spans="2:11" x14ac:dyDescent="0.2">
      <c r="C52" s="7">
        <f t="shared" ref="C52:J52" si="27">C51/$J51</f>
        <v>0.53937007874015752</v>
      </c>
      <c r="D52" s="7">
        <f t="shared" si="27"/>
        <v>0.44750656167979003</v>
      </c>
      <c r="E52" s="7">
        <f t="shared" si="27"/>
        <v>2.6246719160104987E-3</v>
      </c>
      <c r="F52" s="7">
        <f t="shared" si="27"/>
        <v>2.6246719160104987E-3</v>
      </c>
      <c r="G52" s="7">
        <f t="shared" si="27"/>
        <v>0</v>
      </c>
      <c r="H52" s="7">
        <f t="shared" si="27"/>
        <v>5.2493438320209973E-3</v>
      </c>
      <c r="I52" s="7">
        <f t="shared" si="27"/>
        <v>2.6246719160104987E-3</v>
      </c>
      <c r="J52" s="7">
        <f t="shared" si="27"/>
        <v>1</v>
      </c>
      <c r="K52" s="13"/>
    </row>
    <row r="53" spans="2:11" x14ac:dyDescent="0.2">
      <c r="B53" t="s">
        <v>73</v>
      </c>
      <c r="C53">
        <v>2904</v>
      </c>
      <c r="D53">
        <v>3621</v>
      </c>
      <c r="E53">
        <v>21</v>
      </c>
      <c r="F53">
        <v>29</v>
      </c>
      <c r="G53">
        <v>12</v>
      </c>
      <c r="H53">
        <v>20</v>
      </c>
      <c r="I53">
        <v>14</v>
      </c>
      <c r="J53" s="3">
        <f>SUM(C53:I53)</f>
        <v>6621</v>
      </c>
      <c r="K53" s="13">
        <f>J53/J$96</f>
        <v>2.9971752946928134E-2</v>
      </c>
    </row>
    <row r="54" spans="2:11" x14ac:dyDescent="0.2">
      <c r="C54" s="7">
        <f t="shared" ref="C54:J54" si="28">C53/$J53</f>
        <v>0.43860444041685548</v>
      </c>
      <c r="D54" s="7">
        <f t="shared" si="28"/>
        <v>0.54689623923878572</v>
      </c>
      <c r="E54" s="7">
        <f t="shared" si="28"/>
        <v>3.1717263253285004E-3</v>
      </c>
      <c r="F54" s="7">
        <f t="shared" si="28"/>
        <v>4.3800030206917386E-3</v>
      </c>
      <c r="G54" s="7">
        <f t="shared" si="28"/>
        <v>1.8124150430448573E-3</v>
      </c>
      <c r="H54" s="7">
        <f t="shared" si="28"/>
        <v>3.0206917384080953E-3</v>
      </c>
      <c r="I54" s="7">
        <f t="shared" si="28"/>
        <v>2.1144842168856668E-3</v>
      </c>
      <c r="J54" s="7">
        <f t="shared" si="28"/>
        <v>1</v>
      </c>
      <c r="K54" s="13"/>
    </row>
    <row r="55" spans="2:11" x14ac:dyDescent="0.2">
      <c r="B55" t="s">
        <v>74</v>
      </c>
      <c r="C55" s="3">
        <v>1177</v>
      </c>
      <c r="D55" s="3">
        <v>3114</v>
      </c>
      <c r="E55">
        <v>2</v>
      </c>
      <c r="F55" s="3">
        <v>4</v>
      </c>
      <c r="G55" s="3">
        <v>3</v>
      </c>
      <c r="H55" s="3">
        <v>20</v>
      </c>
      <c r="I55" s="3">
        <v>2</v>
      </c>
      <c r="J55" s="3">
        <f>SUM(C55:I55)</f>
        <v>4322</v>
      </c>
      <c r="K55" s="13">
        <f>J55/J$96</f>
        <v>1.9564705669328407E-2</v>
      </c>
    </row>
    <row r="56" spans="2:11" x14ac:dyDescent="0.2">
      <c r="C56" s="7">
        <f t="shared" ref="C56:J56" si="29">C55/$J55</f>
        <v>0.27232762609902822</v>
      </c>
      <c r="D56" s="7">
        <f t="shared" si="29"/>
        <v>0.72049976862563625</v>
      </c>
      <c r="E56" s="7">
        <f t="shared" si="29"/>
        <v>4.6274872744099955E-4</v>
      </c>
      <c r="F56" s="7">
        <f t="shared" si="29"/>
        <v>9.254974548819991E-4</v>
      </c>
      <c r="G56" s="7">
        <f t="shared" si="29"/>
        <v>6.941230911614993E-4</v>
      </c>
      <c r="H56" s="7">
        <f t="shared" si="29"/>
        <v>4.6274872744099952E-3</v>
      </c>
      <c r="I56" s="7">
        <f t="shared" si="29"/>
        <v>4.6274872744099955E-4</v>
      </c>
      <c r="J56" s="7">
        <f t="shared" si="29"/>
        <v>1</v>
      </c>
      <c r="K56" s="13"/>
    </row>
    <row r="57" spans="2:11" x14ac:dyDescent="0.2">
      <c r="B57" t="s">
        <v>75</v>
      </c>
      <c r="C57" s="3">
        <v>92</v>
      </c>
      <c r="D57" s="3">
        <v>72</v>
      </c>
      <c r="E57">
        <v>2</v>
      </c>
      <c r="F57" s="3"/>
      <c r="G57" s="3">
        <v>1</v>
      </c>
      <c r="H57" s="3">
        <v>1</v>
      </c>
      <c r="I57" s="3"/>
      <c r="J57" s="3">
        <f>SUM(C57:I57)</f>
        <v>168</v>
      </c>
      <c r="K57" s="13">
        <f>J57/J$96</f>
        <v>7.6049758270411213E-4</v>
      </c>
    </row>
    <row r="58" spans="2:11" x14ac:dyDescent="0.2">
      <c r="C58" s="7">
        <f t="shared" ref="C58:J58" si="30">C57/$J57</f>
        <v>0.54761904761904767</v>
      </c>
      <c r="D58" s="7">
        <f t="shared" si="30"/>
        <v>0.42857142857142855</v>
      </c>
      <c r="E58" s="7">
        <f t="shared" si="30"/>
        <v>1.1904761904761904E-2</v>
      </c>
      <c r="F58" s="7">
        <f t="shared" si="30"/>
        <v>0</v>
      </c>
      <c r="G58" s="7">
        <f t="shared" si="30"/>
        <v>5.9523809523809521E-3</v>
      </c>
      <c r="H58" s="7">
        <f t="shared" si="30"/>
        <v>5.9523809523809521E-3</v>
      </c>
      <c r="I58" s="7">
        <f t="shared" si="30"/>
        <v>0</v>
      </c>
      <c r="J58" s="7">
        <f t="shared" si="30"/>
        <v>1</v>
      </c>
      <c r="K58" s="13"/>
    </row>
    <row r="59" spans="2:11" x14ac:dyDescent="0.2">
      <c r="B59" t="s">
        <v>76</v>
      </c>
      <c r="C59" s="3">
        <v>606</v>
      </c>
      <c r="D59" s="3">
        <v>1183</v>
      </c>
      <c r="E59">
        <v>5</v>
      </c>
      <c r="F59" s="3">
        <v>5</v>
      </c>
      <c r="G59" s="3">
        <v>2</v>
      </c>
      <c r="H59" s="3">
        <v>5</v>
      </c>
      <c r="I59" s="3"/>
      <c r="J59" s="3">
        <f>SUM(C59:I59)</f>
        <v>1806</v>
      </c>
      <c r="K59" s="13">
        <f>J59/J$96</f>
        <v>8.175349014069206E-3</v>
      </c>
    </row>
    <row r="60" spans="2:11" x14ac:dyDescent="0.2">
      <c r="C60" s="7">
        <f t="shared" ref="C60:J60" si="31">C59/$J59</f>
        <v>0.33554817275747506</v>
      </c>
      <c r="D60" s="7">
        <f t="shared" si="31"/>
        <v>0.65503875968992253</v>
      </c>
      <c r="E60" s="7">
        <f t="shared" si="31"/>
        <v>2.7685492801771874E-3</v>
      </c>
      <c r="F60" s="7">
        <f t="shared" si="31"/>
        <v>2.7685492801771874E-3</v>
      </c>
      <c r="G60" s="7">
        <f t="shared" si="31"/>
        <v>1.1074197120708748E-3</v>
      </c>
      <c r="H60" s="7">
        <f t="shared" si="31"/>
        <v>2.7685492801771874E-3</v>
      </c>
      <c r="I60" s="7">
        <f t="shared" si="31"/>
        <v>0</v>
      </c>
      <c r="J60" s="7">
        <f t="shared" si="31"/>
        <v>1</v>
      </c>
      <c r="K60" s="13"/>
    </row>
    <row r="61" spans="2:11" x14ac:dyDescent="0.2">
      <c r="B61" t="s">
        <v>77</v>
      </c>
      <c r="C61" s="3">
        <v>185</v>
      </c>
      <c r="D61" s="3">
        <v>171</v>
      </c>
      <c r="E61" s="3"/>
      <c r="F61" s="3"/>
      <c r="G61" s="3"/>
      <c r="H61" s="3">
        <v>1</v>
      </c>
      <c r="I61" s="3">
        <v>1</v>
      </c>
      <c r="J61" s="3">
        <f>SUM(C61:I61)</f>
        <v>358</v>
      </c>
      <c r="K61" s="13">
        <f>J61/J$96</f>
        <v>1.620584134571858E-3</v>
      </c>
    </row>
    <row r="62" spans="2:11" x14ac:dyDescent="0.2">
      <c r="C62" s="7">
        <f t="shared" ref="C62:J62" si="32">C61/$J61</f>
        <v>0.51675977653631289</v>
      </c>
      <c r="D62" s="7">
        <f t="shared" si="32"/>
        <v>0.47765363128491622</v>
      </c>
      <c r="E62" s="7">
        <f t="shared" si="32"/>
        <v>0</v>
      </c>
      <c r="F62" s="7">
        <f t="shared" si="32"/>
        <v>0</v>
      </c>
      <c r="G62" s="7">
        <f t="shared" si="32"/>
        <v>0</v>
      </c>
      <c r="H62" s="7">
        <f t="shared" si="32"/>
        <v>2.7932960893854749E-3</v>
      </c>
      <c r="I62" s="7">
        <f t="shared" si="32"/>
        <v>2.7932960893854749E-3</v>
      </c>
      <c r="J62" s="7">
        <f t="shared" si="32"/>
        <v>1</v>
      </c>
      <c r="K62" s="13"/>
    </row>
    <row r="63" spans="2:11" x14ac:dyDescent="0.2">
      <c r="B63" t="s">
        <v>78</v>
      </c>
      <c r="C63" s="3">
        <v>1083</v>
      </c>
      <c r="D63" s="3">
        <v>1331</v>
      </c>
      <c r="E63">
        <v>6</v>
      </c>
      <c r="F63" s="3">
        <v>4</v>
      </c>
      <c r="G63" s="3">
        <v>1</v>
      </c>
      <c r="H63" s="3">
        <v>7</v>
      </c>
      <c r="I63" s="3">
        <v>5</v>
      </c>
      <c r="J63" s="3">
        <f>SUM(C63:I63)</f>
        <v>2437</v>
      </c>
      <c r="K63" s="13">
        <f>J63/J$96</f>
        <v>1.1031741720535245E-2</v>
      </c>
    </row>
    <row r="64" spans="2:11" x14ac:dyDescent="0.2">
      <c r="C64" s="7">
        <f t="shared" ref="C64:J64" si="33">C63/$J63</f>
        <v>0.4443988510463685</v>
      </c>
      <c r="D64" s="7">
        <f t="shared" si="33"/>
        <v>0.54616331555190811</v>
      </c>
      <c r="E64" s="7">
        <f t="shared" si="33"/>
        <v>2.4620434961017644E-3</v>
      </c>
      <c r="F64" s="7">
        <f t="shared" si="33"/>
        <v>1.6413623307345096E-3</v>
      </c>
      <c r="G64" s="7">
        <f t="shared" si="33"/>
        <v>4.103405826836274E-4</v>
      </c>
      <c r="H64" s="7">
        <f t="shared" si="33"/>
        <v>2.8723840787853918E-3</v>
      </c>
      <c r="I64" s="7">
        <f t="shared" si="33"/>
        <v>2.051702913418137E-3</v>
      </c>
      <c r="J64" s="7">
        <f t="shared" si="33"/>
        <v>1</v>
      </c>
      <c r="K64" s="13"/>
    </row>
    <row r="65" spans="2:11" x14ac:dyDescent="0.2">
      <c r="B65" t="s">
        <v>79</v>
      </c>
      <c r="C65" s="3">
        <v>64</v>
      </c>
      <c r="D65" s="3">
        <v>61</v>
      </c>
      <c r="E65" s="3"/>
      <c r="F65" s="3"/>
      <c r="G65" s="3">
        <v>1</v>
      </c>
      <c r="H65" s="3"/>
      <c r="I65" s="3"/>
      <c r="J65" s="3">
        <f>SUM(C65:I65)</f>
        <v>126</v>
      </c>
      <c r="K65" s="13">
        <f>J65/J$96</f>
        <v>5.703731870280841E-4</v>
      </c>
    </row>
    <row r="66" spans="2:11" x14ac:dyDescent="0.2">
      <c r="C66" s="7">
        <f t="shared" ref="C66:J66" si="34">C65/$J65</f>
        <v>0.50793650793650791</v>
      </c>
      <c r="D66" s="7">
        <f t="shared" si="34"/>
        <v>0.48412698412698413</v>
      </c>
      <c r="E66" s="7">
        <f t="shared" si="34"/>
        <v>0</v>
      </c>
      <c r="F66" s="7">
        <f t="shared" si="34"/>
        <v>0</v>
      </c>
      <c r="G66" s="7">
        <f t="shared" si="34"/>
        <v>7.9365079365079361E-3</v>
      </c>
      <c r="H66" s="7">
        <f t="shared" si="34"/>
        <v>0</v>
      </c>
      <c r="I66" s="7">
        <f t="shared" si="34"/>
        <v>0</v>
      </c>
      <c r="J66" s="7">
        <f t="shared" si="34"/>
        <v>1</v>
      </c>
      <c r="K66" s="13"/>
    </row>
    <row r="67" spans="2:11" x14ac:dyDescent="0.2">
      <c r="B67" t="s">
        <v>80</v>
      </c>
      <c r="C67" s="3">
        <v>1634</v>
      </c>
      <c r="D67" s="3">
        <v>2808</v>
      </c>
      <c r="E67">
        <v>19</v>
      </c>
      <c r="F67" s="3">
        <v>6</v>
      </c>
      <c r="G67" s="3">
        <v>1</v>
      </c>
      <c r="H67" s="3">
        <v>11</v>
      </c>
      <c r="I67" s="3">
        <v>2</v>
      </c>
      <c r="J67" s="3">
        <f>SUM(C67:I67)</f>
        <v>4481</v>
      </c>
      <c r="K67" s="13">
        <f>J67/J$96</f>
        <v>2.0284462310101944E-2</v>
      </c>
    </row>
    <row r="68" spans="2:11" x14ac:dyDescent="0.2">
      <c r="C68" s="7">
        <f t="shared" ref="C68:J68" si="35">C67/$J67</f>
        <v>0.36465074760098193</v>
      </c>
      <c r="D68" s="7">
        <f t="shared" si="35"/>
        <v>0.62664583798259321</v>
      </c>
      <c r="E68" s="7">
        <f t="shared" si="35"/>
        <v>4.2401249721044408E-3</v>
      </c>
      <c r="F68" s="7">
        <f t="shared" si="35"/>
        <v>1.3389868332961392E-3</v>
      </c>
      <c r="G68" s="7">
        <f t="shared" si="35"/>
        <v>2.2316447221602321E-4</v>
      </c>
      <c r="H68" s="7">
        <f t="shared" si="35"/>
        <v>2.4548091943762552E-3</v>
      </c>
      <c r="I68" s="7">
        <f t="shared" si="35"/>
        <v>4.4632894443204642E-4</v>
      </c>
      <c r="J68" s="7">
        <f t="shared" si="35"/>
        <v>1</v>
      </c>
      <c r="K68" s="13"/>
    </row>
    <row r="69" spans="2:11" x14ac:dyDescent="0.2">
      <c r="B69" t="s">
        <v>81</v>
      </c>
      <c r="C69" s="3">
        <v>527</v>
      </c>
      <c r="D69" s="3">
        <v>842</v>
      </c>
      <c r="E69">
        <v>6</v>
      </c>
      <c r="F69" s="3">
        <v>4</v>
      </c>
      <c r="G69" s="3">
        <v>1</v>
      </c>
      <c r="H69" s="3">
        <v>7</v>
      </c>
      <c r="I69" s="3"/>
      <c r="J69" s="3">
        <f>SUM(C69:I69)</f>
        <v>1387</v>
      </c>
      <c r="K69" s="13">
        <f>J69/J$96</f>
        <v>6.2786318286345445E-3</v>
      </c>
    </row>
    <row r="70" spans="2:11" x14ac:dyDescent="0.2">
      <c r="C70" s="7">
        <f t="shared" ref="C70:J70" si="36">C69/$J69</f>
        <v>0.37995674116798844</v>
      </c>
      <c r="D70" s="7">
        <f t="shared" si="36"/>
        <v>0.6070656092285508</v>
      </c>
      <c r="E70" s="7">
        <f t="shared" si="36"/>
        <v>4.3258832011535686E-3</v>
      </c>
      <c r="F70" s="7">
        <f t="shared" si="36"/>
        <v>2.8839221341023791E-3</v>
      </c>
      <c r="G70" s="7">
        <f t="shared" si="36"/>
        <v>7.2098053352559477E-4</v>
      </c>
      <c r="H70" s="7">
        <f t="shared" si="36"/>
        <v>5.0468637346791634E-3</v>
      </c>
      <c r="I70" s="7">
        <f t="shared" si="36"/>
        <v>0</v>
      </c>
      <c r="J70" s="7">
        <f t="shared" si="36"/>
        <v>1</v>
      </c>
      <c r="K70" s="13"/>
    </row>
    <row r="71" spans="2:11" x14ac:dyDescent="0.2">
      <c r="B71" t="s">
        <v>82</v>
      </c>
      <c r="C71" s="3">
        <v>274</v>
      </c>
      <c r="D71" s="3">
        <v>272</v>
      </c>
      <c r="E71" s="3"/>
      <c r="F71" s="3">
        <v>12</v>
      </c>
      <c r="G71" s="3">
        <v>1</v>
      </c>
      <c r="H71" s="3">
        <v>3</v>
      </c>
      <c r="I71" s="3">
        <v>1</v>
      </c>
      <c r="J71" s="3">
        <f>SUM(C71:I71)</f>
        <v>563</v>
      </c>
      <c r="K71" s="13">
        <f>J71/J$96</f>
        <v>2.5485722563238994E-3</v>
      </c>
    </row>
    <row r="72" spans="2:11" x14ac:dyDescent="0.2">
      <c r="C72" s="7">
        <f t="shared" ref="C72:J72" si="37">C71/$J71</f>
        <v>0.48667850799289519</v>
      </c>
      <c r="D72" s="7">
        <f t="shared" si="37"/>
        <v>0.48312611012433393</v>
      </c>
      <c r="E72" s="7">
        <f t="shared" si="37"/>
        <v>0</v>
      </c>
      <c r="F72" s="7">
        <f t="shared" si="37"/>
        <v>2.1314387211367674E-2</v>
      </c>
      <c r="G72" s="7">
        <f t="shared" si="37"/>
        <v>1.7761989342806395E-3</v>
      </c>
      <c r="H72" s="7">
        <f t="shared" si="37"/>
        <v>5.3285968028419185E-3</v>
      </c>
      <c r="I72" s="7">
        <f t="shared" si="37"/>
        <v>1.7761989342806395E-3</v>
      </c>
      <c r="J72" s="7">
        <f t="shared" si="37"/>
        <v>1</v>
      </c>
      <c r="K72" s="13"/>
    </row>
    <row r="73" spans="2:11" x14ac:dyDescent="0.2">
      <c r="B73" t="s">
        <v>83</v>
      </c>
      <c r="C73" s="3">
        <v>473</v>
      </c>
      <c r="D73" s="3">
        <v>626</v>
      </c>
      <c r="E73">
        <v>1</v>
      </c>
      <c r="F73" s="3">
        <v>2</v>
      </c>
      <c r="G73" s="3">
        <v>3</v>
      </c>
      <c r="H73" s="3">
        <v>4</v>
      </c>
      <c r="I73" s="3">
        <v>5</v>
      </c>
      <c r="J73" s="3">
        <f>SUM(C73:I73)</f>
        <v>1114</v>
      </c>
      <c r="K73" s="13">
        <f>J73/J$96</f>
        <v>5.0428232567403626E-3</v>
      </c>
    </row>
    <row r="74" spans="2:11" x14ac:dyDescent="0.2">
      <c r="C74" s="7">
        <f>C73/$J73</f>
        <v>0.42459605026929981</v>
      </c>
      <c r="D74" s="7">
        <f>D73/$J73</f>
        <v>0.56193895870736088</v>
      </c>
      <c r="E74" s="7">
        <f>E73/$J73</f>
        <v>8.9766606822262122E-4</v>
      </c>
      <c r="F74" s="7">
        <f>F73/$J73</f>
        <v>1.7953321364452424E-3</v>
      </c>
      <c r="G74" s="7">
        <f t="shared" ref="G74:I88" si="38">G73/$J73</f>
        <v>2.6929982046678637E-3</v>
      </c>
      <c r="H74" s="7">
        <f t="shared" si="38"/>
        <v>3.5906642728904849E-3</v>
      </c>
      <c r="I74" s="7">
        <f t="shared" si="38"/>
        <v>4.4883303411131061E-3</v>
      </c>
      <c r="J74" s="7">
        <f>J73/$J73</f>
        <v>1</v>
      </c>
      <c r="K74" s="13"/>
    </row>
    <row r="75" spans="2:11" x14ac:dyDescent="0.2">
      <c r="B75" t="s">
        <v>84</v>
      </c>
      <c r="C75" s="3">
        <v>608</v>
      </c>
      <c r="D75" s="3">
        <v>809</v>
      </c>
      <c r="E75" s="3"/>
      <c r="F75" s="3">
        <v>3</v>
      </c>
      <c r="G75" s="3"/>
      <c r="H75" s="3">
        <v>9</v>
      </c>
      <c r="I75" s="3">
        <v>2</v>
      </c>
      <c r="J75" s="3">
        <f>SUM(C75:I75)</f>
        <v>1431</v>
      </c>
      <c r="K75" s="13">
        <f>J75/J$96</f>
        <v>6.4778097669618119E-3</v>
      </c>
    </row>
    <row r="76" spans="2:11" x14ac:dyDescent="0.2">
      <c r="C76" s="7">
        <f t="shared" ref="C76:F88" si="39">C75/$J75</f>
        <v>0.42487770789657581</v>
      </c>
      <c r="D76" s="7">
        <f t="shared" si="39"/>
        <v>0.56533892382948991</v>
      </c>
      <c r="E76" s="7">
        <f t="shared" si="39"/>
        <v>0</v>
      </c>
      <c r="F76" s="7">
        <f t="shared" si="39"/>
        <v>2.0964360587002098E-3</v>
      </c>
      <c r="G76" s="7">
        <f t="shared" si="38"/>
        <v>0</v>
      </c>
      <c r="H76" s="7">
        <f t="shared" si="38"/>
        <v>6.2893081761006293E-3</v>
      </c>
      <c r="I76" s="7">
        <f t="shared" si="38"/>
        <v>1.397624039133473E-3</v>
      </c>
      <c r="J76" s="7">
        <f>J75/$J75</f>
        <v>1</v>
      </c>
      <c r="K76" s="13"/>
    </row>
    <row r="77" spans="2:11" x14ac:dyDescent="0.2">
      <c r="B77" t="s">
        <v>85</v>
      </c>
      <c r="C77" s="3">
        <v>467</v>
      </c>
      <c r="D77" s="3">
        <v>628</v>
      </c>
      <c r="E77">
        <v>5</v>
      </c>
      <c r="F77" s="3">
        <v>2</v>
      </c>
      <c r="G77" s="3">
        <v>2</v>
      </c>
      <c r="H77" s="3">
        <v>10</v>
      </c>
      <c r="I77" s="3">
        <v>1</v>
      </c>
      <c r="J77" s="3">
        <f>SUM(C77:I77)</f>
        <v>1115</v>
      </c>
      <c r="K77" s="13">
        <f>J77/J$96</f>
        <v>5.0473500280659826E-3</v>
      </c>
    </row>
    <row r="78" spans="2:11" x14ac:dyDescent="0.2">
      <c r="C78" s="7">
        <f t="shared" si="39"/>
        <v>0.41883408071748879</v>
      </c>
      <c r="D78" s="7">
        <f t="shared" si="39"/>
        <v>0.56322869955156951</v>
      </c>
      <c r="E78" s="7">
        <f t="shared" si="39"/>
        <v>4.4843049327354259E-3</v>
      </c>
      <c r="F78" s="7">
        <f t="shared" si="39"/>
        <v>1.7937219730941704E-3</v>
      </c>
      <c r="G78" s="7">
        <f t="shared" si="38"/>
        <v>1.7937219730941704E-3</v>
      </c>
      <c r="H78" s="7">
        <f t="shared" si="38"/>
        <v>8.9686098654708519E-3</v>
      </c>
      <c r="I78" s="7">
        <f t="shared" si="38"/>
        <v>8.9686098654708521E-4</v>
      </c>
      <c r="J78" s="7">
        <f>J77/$J77</f>
        <v>1</v>
      </c>
      <c r="K78" s="13"/>
    </row>
    <row r="79" spans="2:11" x14ac:dyDescent="0.2">
      <c r="B79" t="s">
        <v>86</v>
      </c>
      <c r="C79" s="3">
        <v>5058</v>
      </c>
      <c r="D79" s="3">
        <v>9044</v>
      </c>
      <c r="E79">
        <v>31</v>
      </c>
      <c r="F79" s="3">
        <v>27</v>
      </c>
      <c r="G79" s="3">
        <v>20</v>
      </c>
      <c r="H79" s="3">
        <v>47</v>
      </c>
      <c r="I79" s="3">
        <v>24</v>
      </c>
      <c r="J79" s="3">
        <f>SUM(C79:I79)</f>
        <v>14251</v>
      </c>
      <c r="K79" s="13">
        <f>J79/J$96</f>
        <v>6.4511018161406558E-2</v>
      </c>
    </row>
    <row r="80" spans="2:11" x14ac:dyDescent="0.2">
      <c r="C80" s="7">
        <f t="shared" si="39"/>
        <v>0.35492246158164337</v>
      </c>
      <c r="D80" s="7">
        <f t="shared" si="39"/>
        <v>0.63462213178022597</v>
      </c>
      <c r="E80" s="7">
        <f t="shared" si="39"/>
        <v>2.1752859448459757E-3</v>
      </c>
      <c r="F80" s="7">
        <f t="shared" si="39"/>
        <v>1.8946038874464949E-3</v>
      </c>
      <c r="G80" s="7">
        <f t="shared" si="38"/>
        <v>1.4034102869974036E-3</v>
      </c>
      <c r="H80" s="7">
        <f t="shared" si="38"/>
        <v>3.2980141744438987E-3</v>
      </c>
      <c r="I80" s="7">
        <f t="shared" si="38"/>
        <v>1.6840923443968844E-3</v>
      </c>
      <c r="J80" s="7">
        <f>J79/$J79</f>
        <v>1</v>
      </c>
      <c r="K80" s="13"/>
    </row>
    <row r="81" spans="2:11" x14ac:dyDescent="0.2">
      <c r="B81" t="s">
        <v>87</v>
      </c>
      <c r="C81" s="3">
        <v>1286</v>
      </c>
      <c r="D81" s="3">
        <v>1775</v>
      </c>
      <c r="E81">
        <v>4</v>
      </c>
      <c r="F81" s="3">
        <v>2</v>
      </c>
      <c r="G81" s="3">
        <v>4</v>
      </c>
      <c r="H81" s="3">
        <v>11</v>
      </c>
      <c r="I81" s="3">
        <v>8</v>
      </c>
      <c r="J81" s="3">
        <f>SUM(C81:I81)</f>
        <v>3090</v>
      </c>
      <c r="K81" s="13">
        <f>J81/J$96</f>
        <v>1.3987723396164919E-2</v>
      </c>
    </row>
    <row r="82" spans="2:11" x14ac:dyDescent="0.2">
      <c r="C82" s="7">
        <f t="shared" si="39"/>
        <v>0.41618122977346278</v>
      </c>
      <c r="D82" s="7">
        <f t="shared" si="39"/>
        <v>0.57443365695792881</v>
      </c>
      <c r="E82" s="7">
        <f t="shared" si="39"/>
        <v>1.2944983818770227E-3</v>
      </c>
      <c r="F82" s="7">
        <f t="shared" si="39"/>
        <v>6.4724919093851134E-4</v>
      </c>
      <c r="G82" s="7">
        <f t="shared" si="38"/>
        <v>1.2944983818770227E-3</v>
      </c>
      <c r="H82" s="7">
        <f t="shared" si="38"/>
        <v>3.5598705501618125E-3</v>
      </c>
      <c r="I82" s="7">
        <f t="shared" si="38"/>
        <v>2.5889967637540453E-3</v>
      </c>
      <c r="J82" s="7">
        <f>J81/$J81</f>
        <v>1</v>
      </c>
      <c r="K82" s="13"/>
    </row>
    <row r="83" spans="2:11" x14ac:dyDescent="0.2">
      <c r="B83" t="s">
        <v>88</v>
      </c>
      <c r="C83" s="3">
        <v>615</v>
      </c>
      <c r="D83" s="3">
        <v>682</v>
      </c>
      <c r="E83">
        <v>5</v>
      </c>
      <c r="F83" s="3">
        <v>5</v>
      </c>
      <c r="G83" s="3">
        <v>3</v>
      </c>
      <c r="H83" s="3">
        <v>7</v>
      </c>
      <c r="I83" s="3">
        <v>2</v>
      </c>
      <c r="J83" s="3">
        <f>SUM(C83:I83)</f>
        <v>1319</v>
      </c>
      <c r="K83" s="13">
        <f>J83/J$96</f>
        <v>5.9708113784924044E-3</v>
      </c>
    </row>
    <row r="84" spans="2:11" x14ac:dyDescent="0.2">
      <c r="C84" s="7">
        <f t="shared" si="39"/>
        <v>0.46626231993934797</v>
      </c>
      <c r="D84" s="7">
        <f t="shared" si="39"/>
        <v>0.51705837755875661</v>
      </c>
      <c r="E84" s="7">
        <f t="shared" si="39"/>
        <v>3.7907505686125853E-3</v>
      </c>
      <c r="F84" s="7">
        <f t="shared" si="39"/>
        <v>3.7907505686125853E-3</v>
      </c>
      <c r="G84" s="7">
        <f t="shared" si="38"/>
        <v>2.2744503411675512E-3</v>
      </c>
      <c r="H84" s="7">
        <f t="shared" si="38"/>
        <v>5.3070507960576198E-3</v>
      </c>
      <c r="I84" s="7">
        <f t="shared" si="38"/>
        <v>1.5163002274450341E-3</v>
      </c>
      <c r="J84" s="7">
        <f>J83/$J83</f>
        <v>1</v>
      </c>
      <c r="K84" s="13"/>
    </row>
    <row r="85" spans="2:11" x14ac:dyDescent="0.2">
      <c r="B85" t="s">
        <v>89</v>
      </c>
      <c r="C85" s="3">
        <v>339</v>
      </c>
      <c r="D85" s="3">
        <v>503</v>
      </c>
      <c r="E85" s="3"/>
      <c r="F85" s="3">
        <v>2</v>
      </c>
      <c r="G85" s="3">
        <v>1</v>
      </c>
      <c r="H85" s="3">
        <v>5</v>
      </c>
      <c r="I85" s="3">
        <v>2</v>
      </c>
      <c r="J85" s="3">
        <f>SUM(C85:I85)</f>
        <v>852</v>
      </c>
      <c r="K85" s="13">
        <f>J85/J$96</f>
        <v>3.8568091694279973E-3</v>
      </c>
    </row>
    <row r="86" spans="2:11" x14ac:dyDescent="0.2">
      <c r="C86" s="7">
        <f t="shared" si="39"/>
        <v>0.397887323943662</v>
      </c>
      <c r="D86" s="7">
        <f t="shared" si="39"/>
        <v>0.59037558685446012</v>
      </c>
      <c r="E86" s="7">
        <f t="shared" si="39"/>
        <v>0</v>
      </c>
      <c r="F86" s="7">
        <f t="shared" si="39"/>
        <v>2.3474178403755869E-3</v>
      </c>
      <c r="G86" s="7">
        <f t="shared" si="38"/>
        <v>1.1737089201877935E-3</v>
      </c>
      <c r="H86" s="7">
        <f t="shared" si="38"/>
        <v>5.8685446009389668E-3</v>
      </c>
      <c r="I86" s="7">
        <f t="shared" si="38"/>
        <v>2.3474178403755869E-3</v>
      </c>
      <c r="J86" s="7">
        <f>J85/$J85</f>
        <v>1</v>
      </c>
      <c r="K86" s="13"/>
    </row>
    <row r="87" spans="2:11" x14ac:dyDescent="0.2">
      <c r="B87" t="s">
        <v>90</v>
      </c>
      <c r="C87" s="3">
        <v>1904</v>
      </c>
      <c r="D87" s="3">
        <v>2481</v>
      </c>
      <c r="E87">
        <v>39</v>
      </c>
      <c r="F87" s="3">
        <v>8</v>
      </c>
      <c r="G87" s="3">
        <v>2</v>
      </c>
      <c r="H87" s="3">
        <v>4</v>
      </c>
      <c r="I87" s="3">
        <v>5</v>
      </c>
      <c r="J87" s="3">
        <f>SUM(C87:I87)</f>
        <v>4443</v>
      </c>
      <c r="K87" s="13">
        <f>J87/J$96</f>
        <v>2.0112444999728394E-2</v>
      </c>
    </row>
    <row r="88" spans="2:11" x14ac:dyDescent="0.2">
      <c r="C88" s="7">
        <f t="shared" si="39"/>
        <v>0.42853927526446095</v>
      </c>
      <c r="D88" s="7">
        <f t="shared" si="39"/>
        <v>0.55840648210668464</v>
      </c>
      <c r="E88" s="7">
        <f t="shared" si="39"/>
        <v>8.7778528021607016E-3</v>
      </c>
      <c r="F88" s="7">
        <f t="shared" si="39"/>
        <v>1.8005851901868107E-3</v>
      </c>
      <c r="G88" s="7">
        <f t="shared" si="38"/>
        <v>4.5014629754670267E-4</v>
      </c>
      <c r="H88" s="7">
        <f t="shared" si="38"/>
        <v>9.0029259509340535E-4</v>
      </c>
      <c r="I88" s="7">
        <f t="shared" si="38"/>
        <v>1.1253657438667567E-3</v>
      </c>
      <c r="J88" s="7">
        <f>J87/$J87</f>
        <v>1</v>
      </c>
      <c r="K88" s="13"/>
    </row>
    <row r="89" spans="2:11" x14ac:dyDescent="0.2">
      <c r="B89" t="s">
        <v>91</v>
      </c>
      <c r="C89" s="3">
        <f>C49+C51+C53+C55+C57+C59+C61+C63+C65+C67+C69+C71+C73+C75+C77+C79+C81+C83+C85+C87</f>
        <v>19924</v>
      </c>
      <c r="D89" s="3">
        <f t="shared" ref="D89:I89" si="40">D49+D51+D53+D55+D57+D59+D61+D63+D65+D67+D69+D71+D73+D75+D77+D79+D81+D83+D85+D87</f>
        <v>30621</v>
      </c>
      <c r="E89" s="3">
        <f t="shared" si="40"/>
        <v>149</v>
      </c>
      <c r="F89" s="3">
        <f t="shared" si="40"/>
        <v>117</v>
      </c>
      <c r="G89" s="3">
        <f t="shared" si="40"/>
        <v>59</v>
      </c>
      <c r="H89" s="3">
        <f t="shared" si="40"/>
        <v>176</v>
      </c>
      <c r="I89" s="3">
        <f t="shared" si="40"/>
        <v>77</v>
      </c>
      <c r="J89" s="3">
        <f>SUM(C89:I89)</f>
        <v>51123</v>
      </c>
      <c r="K89" s="13">
        <f>J89/J$96</f>
        <v>0.23142213047965668</v>
      </c>
    </row>
    <row r="90" spans="2:11" x14ac:dyDescent="0.2">
      <c r="C90" s="7">
        <f t="shared" ref="C90:J90" si="41">C89/$J89</f>
        <v>0.38972673747628267</v>
      </c>
      <c r="D90" s="7">
        <f t="shared" si="41"/>
        <v>0.5989671967607535</v>
      </c>
      <c r="E90" s="7">
        <f t="shared" si="41"/>
        <v>2.9145394440858322E-3</v>
      </c>
      <c r="F90" s="7">
        <f t="shared" si="41"/>
        <v>2.2885980869667274E-3</v>
      </c>
      <c r="G90" s="7">
        <f t="shared" si="41"/>
        <v>1.1540793771883497E-3</v>
      </c>
      <c r="H90" s="7">
        <f t="shared" si="41"/>
        <v>3.4426774641550771E-3</v>
      </c>
      <c r="I90" s="7">
        <f t="shared" si="41"/>
        <v>1.5061713905678462E-3</v>
      </c>
      <c r="J90" s="7">
        <f t="shared" si="41"/>
        <v>1</v>
      </c>
      <c r="K90" s="13"/>
    </row>
    <row r="91" spans="2:11" x14ac:dyDescent="0.2">
      <c r="B91" t="s">
        <v>5</v>
      </c>
      <c r="C91" s="3">
        <v>245</v>
      </c>
      <c r="D91" s="3">
        <v>622</v>
      </c>
      <c r="E91" s="3">
        <v>14</v>
      </c>
      <c r="F91" s="3">
        <v>16</v>
      </c>
      <c r="G91" s="3">
        <v>2</v>
      </c>
      <c r="H91" s="3">
        <v>8</v>
      </c>
      <c r="I91" s="3">
        <v>1</v>
      </c>
      <c r="J91" s="3">
        <f>SUM(C91:I91)</f>
        <v>908</v>
      </c>
      <c r="K91" s="13">
        <f>J91/J$96</f>
        <v>4.1103083636627015E-3</v>
      </c>
    </row>
    <row r="92" spans="2:11" x14ac:dyDescent="0.2">
      <c r="B92" t="s">
        <v>92</v>
      </c>
      <c r="C92" s="3">
        <f>C47+C89+C91</f>
        <v>61108</v>
      </c>
      <c r="D92" s="3">
        <f t="shared" ref="D92:J92" si="42">D47+D89+D91</f>
        <v>130416</v>
      </c>
      <c r="E92" s="3">
        <f t="shared" si="42"/>
        <v>695</v>
      </c>
      <c r="F92" s="3">
        <f t="shared" si="42"/>
        <v>2251</v>
      </c>
      <c r="G92" s="3">
        <f t="shared" si="42"/>
        <v>212</v>
      </c>
      <c r="H92" s="3">
        <f t="shared" si="42"/>
        <v>2572</v>
      </c>
      <c r="I92" s="3">
        <f t="shared" si="42"/>
        <v>475</v>
      </c>
      <c r="J92" s="3">
        <f t="shared" si="42"/>
        <v>197729</v>
      </c>
      <c r="K92" s="13">
        <f>J92/J$96</f>
        <v>0.89507396744346057</v>
      </c>
    </row>
    <row r="93" spans="2:11" x14ac:dyDescent="0.2">
      <c r="C93" s="7">
        <f t="shared" ref="C93:J97" si="43">C92/$J92</f>
        <v>0.3090492542823764</v>
      </c>
      <c r="D93" s="7">
        <f t="shared" si="43"/>
        <v>0.65956941065802188</v>
      </c>
      <c r="E93" s="7">
        <f t="shared" si="43"/>
        <v>3.5149118237587811E-3</v>
      </c>
      <c r="F93" s="7">
        <f t="shared" si="43"/>
        <v>1.1384268367310815E-2</v>
      </c>
      <c r="G93" s="7">
        <f t="shared" si="43"/>
        <v>1.0721745419235418E-3</v>
      </c>
      <c r="H93" s="7">
        <f t="shared" si="43"/>
        <v>1.3007702461449762E-2</v>
      </c>
      <c r="I93" s="7">
        <f t="shared" si="43"/>
        <v>2.402277865158879E-3</v>
      </c>
      <c r="J93" s="7">
        <f t="shared" si="43"/>
        <v>1</v>
      </c>
      <c r="K93" s="13"/>
    </row>
    <row r="94" spans="2:11" x14ac:dyDescent="0.2">
      <c r="B94" t="s">
        <v>161</v>
      </c>
      <c r="C94" s="3">
        <v>6734</v>
      </c>
      <c r="D94" s="3">
        <v>15389</v>
      </c>
      <c r="E94" s="3">
        <v>53</v>
      </c>
      <c r="F94" s="3">
        <v>535</v>
      </c>
      <c r="G94" s="3">
        <v>46</v>
      </c>
      <c r="H94" s="3">
        <v>334</v>
      </c>
      <c r="I94" s="3">
        <v>88</v>
      </c>
      <c r="J94" s="3">
        <f>SUM(C94:I94)</f>
        <v>23179</v>
      </c>
      <c r="K94" s="13">
        <f>J94/J$96</f>
        <v>0.10492603255653937</v>
      </c>
    </row>
    <row r="95" spans="2:11" x14ac:dyDescent="0.2">
      <c r="C95" s="7">
        <f t="shared" si="43"/>
        <v>0.29052159282108808</v>
      </c>
      <c r="D95" s="7">
        <f t="shared" si="43"/>
        <v>0.66391992752060058</v>
      </c>
      <c r="E95" s="7">
        <f t="shared" si="43"/>
        <v>2.2865524828508564E-3</v>
      </c>
      <c r="F95" s="7">
        <f t="shared" si="43"/>
        <v>2.308123732689072E-2</v>
      </c>
      <c r="G95" s="7">
        <f t="shared" si="43"/>
        <v>1.9845549851158378E-3</v>
      </c>
      <c r="H95" s="7">
        <f t="shared" si="43"/>
        <v>1.4409594891928038E-2</v>
      </c>
      <c r="I95" s="7">
        <f t="shared" si="43"/>
        <v>3.7965399715259502E-3</v>
      </c>
      <c r="J95" s="7">
        <f t="shared" si="43"/>
        <v>1</v>
      </c>
      <c r="K95" s="13"/>
    </row>
    <row r="96" spans="2:11" x14ac:dyDescent="0.2">
      <c r="B96" t="s">
        <v>192</v>
      </c>
      <c r="C96" s="3">
        <f>C92+C94</f>
        <v>67842</v>
      </c>
      <c r="D96" s="3">
        <f t="shared" ref="D96:I96" si="44">D92+D94</f>
        <v>145805</v>
      </c>
      <c r="E96" s="3">
        <f t="shared" si="44"/>
        <v>748</v>
      </c>
      <c r="F96" s="3">
        <f t="shared" si="44"/>
        <v>2786</v>
      </c>
      <c r="G96" s="3">
        <f t="shared" si="44"/>
        <v>258</v>
      </c>
      <c r="H96" s="3">
        <f t="shared" si="44"/>
        <v>2906</v>
      </c>
      <c r="I96" s="3">
        <f t="shared" si="44"/>
        <v>563</v>
      </c>
      <c r="J96" s="3">
        <f>SUM(C96:I96)</f>
        <v>220908</v>
      </c>
      <c r="K96" s="13">
        <f>J96/J$96</f>
        <v>1</v>
      </c>
    </row>
    <row r="97" spans="3:10" x14ac:dyDescent="0.2">
      <c r="C97" s="7">
        <f t="shared" si="43"/>
        <v>0.30710522027269271</v>
      </c>
      <c r="D97" s="7">
        <f t="shared" si="43"/>
        <v>0.66002589313198257</v>
      </c>
      <c r="E97" s="7">
        <f t="shared" si="43"/>
        <v>3.3860249515635468E-3</v>
      </c>
      <c r="F97" s="7">
        <f t="shared" si="43"/>
        <v>1.2611584913176526E-2</v>
      </c>
      <c r="G97" s="7">
        <f t="shared" si="43"/>
        <v>1.1679070020098865E-3</v>
      </c>
      <c r="H97" s="7">
        <f t="shared" si="43"/>
        <v>1.3154797472250892E-2</v>
      </c>
      <c r="I97" s="7">
        <f t="shared" si="43"/>
        <v>2.5485722563238994E-3</v>
      </c>
      <c r="J97" s="7">
        <f t="shared" si="43"/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TypexAge</vt:lpstr>
      <vt:lpstr>TypxEng</vt:lpstr>
      <vt:lpstr>HullxAge</vt:lpstr>
      <vt:lpstr>HullxLength</vt:lpstr>
      <vt:lpstr>FuelxLength</vt:lpstr>
      <vt:lpstr>PropxLength</vt:lpstr>
      <vt:lpstr>EngxProp</vt:lpstr>
      <vt:lpstr>CountyxLength</vt:lpstr>
      <vt:lpstr>CountyxHull</vt:lpstr>
      <vt:lpstr>CountxExpire</vt:lpstr>
      <vt:lpstr>CountyxTyp</vt:lpstr>
      <vt:lpstr>CountxOwner State</vt:lpstr>
      <vt:lpstr>MoorCountyxResCounty (All)</vt:lpstr>
      <vt:lpstr>Moor CountyxRes County (≥26')</vt:lpstr>
      <vt:lpstr>MoorCountyxResCounty (&lt;26')</vt:lpstr>
      <vt:lpstr>Ranking by Vessels &lt;26' Sent</vt:lpstr>
      <vt:lpstr>E. Wash Rankings Chart</vt:lpstr>
      <vt:lpstr>W. Wash Rankings Chart</vt:lpstr>
      <vt:lpstr>Ranking by Vessels ≥26' Sent</vt:lpstr>
      <vt:lpstr>Ranking by Vessels &lt;26' Rec'd.</vt:lpstr>
      <vt:lpstr>Ranking by Vessels ≥26' Rec'd.</vt:lpstr>
      <vt:lpstr>FleetvsNew</vt:lpstr>
      <vt:lpstr>Vessels ≥26' Sent &amp; Rec'd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Goodwin</dc:creator>
  <cp:lastModifiedBy>Robert Goodwin</cp:lastModifiedBy>
  <dcterms:created xsi:type="dcterms:W3CDTF">2016-08-20T19:41:11Z</dcterms:created>
  <dcterms:modified xsi:type="dcterms:W3CDTF">2019-01-11T19:07:10Z</dcterms:modified>
</cp:coreProperties>
</file>